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tadata" ContentType="application/binary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+L Expanded" sheetId="1" r:id="rId4"/>
    <sheet state="visible" name="P+L Collapsed" sheetId="2" r:id="rId5"/>
    <sheet state="visible" name="Budget Using P+L" sheetId="3" r:id="rId6"/>
  </sheets>
  <definedNames/>
  <calcPr/>
  <extLst>
    <ext uri="GoogleSheetsCustomDataVersion2">
      <go:sheetsCustomData xmlns:go="http://customooxmlschemas.google.com/" r:id="rId7" roundtripDataChecksum="T3LFOUEk0lj4E3rOJXWo+OpBdsHvOVZJMOScXYs4d40="/>
    </ext>
  </extLst>
</workbook>
</file>

<file path=xl/sharedStrings.xml><?xml version="1.0" encoding="utf-8"?>
<sst xmlns="http://schemas.openxmlformats.org/spreadsheetml/2006/main" count="257" uniqueCount="78">
  <si>
    <t>Small Produce Farm</t>
  </si>
  <si>
    <t>Profit and Loss</t>
  </si>
  <si>
    <t>January - December</t>
  </si>
  <si>
    <t>Total</t>
  </si>
  <si>
    <t>Income</t>
  </si>
  <si>
    <t xml:space="preserve">   400 Produce Income</t>
  </si>
  <si>
    <t>Total Income</t>
  </si>
  <si>
    <t>Cost of Goods Sold</t>
  </si>
  <si>
    <t xml:space="preserve">   500 Produce COGS</t>
  </si>
  <si>
    <t xml:space="preserve">      501 Packaging</t>
  </si>
  <si>
    <t xml:space="preserve">      502 Seed &amp; Plants</t>
  </si>
  <si>
    <t xml:space="preserve">      503 Single Use Supply</t>
  </si>
  <si>
    <t xml:space="preserve">   Total 500 Produce COGS</t>
  </si>
  <si>
    <t xml:space="preserve">   510 Resale Items Purchases</t>
  </si>
  <si>
    <t>Total Cost of Goods Sold</t>
  </si>
  <si>
    <t>Gross Profit</t>
  </si>
  <si>
    <t>Expenses</t>
  </si>
  <si>
    <t xml:space="preserve">   600 Labor</t>
  </si>
  <si>
    <t xml:space="preserve">      601 Salaries + Wages</t>
  </si>
  <si>
    <t xml:space="preserve">      602 Payroll Taxes</t>
  </si>
  <si>
    <t xml:space="preserve">      604 Worker's Comp Ins</t>
  </si>
  <si>
    <t xml:space="preserve">   Total 600 Labor</t>
  </si>
  <si>
    <t xml:space="preserve">   700 Operating</t>
  </si>
  <si>
    <t xml:space="preserve">      701 Small Tools &amp; Equipment</t>
  </si>
  <si>
    <t xml:space="preserve">      702 Supplies</t>
  </si>
  <si>
    <t xml:space="preserve">      703 Merchant Account Fees</t>
  </si>
  <si>
    <t xml:space="preserve">      704 Gasoline, Fuel &amp; Oil</t>
  </si>
  <si>
    <t xml:space="preserve">      705 Fertilizers &amp; Lime</t>
  </si>
  <si>
    <t xml:space="preserve">      706 Equipment Lease or Rental</t>
  </si>
  <si>
    <t xml:space="preserve">      707 Repairs &amp; Maintenance</t>
  </si>
  <si>
    <t xml:space="preserve">      708 Vehicles</t>
  </si>
  <si>
    <t xml:space="preserve">   Total 700 Operating</t>
  </si>
  <si>
    <t xml:space="preserve">   800 General + Admin</t>
  </si>
  <si>
    <t xml:space="preserve">      801 Marketing Expense</t>
  </si>
  <si>
    <t xml:space="preserve">      802 Payroll Services</t>
  </si>
  <si>
    <t xml:space="preserve">      803 Food &amp; Beverage Purchases</t>
  </si>
  <si>
    <t xml:space="preserve">      804 Memberships &amp; Dues</t>
  </si>
  <si>
    <t xml:space="preserve">      805 Office Supplies</t>
  </si>
  <si>
    <t xml:space="preserve">      806 Bank Charges &amp; Fees</t>
  </si>
  <si>
    <t xml:space="preserve">   Total 800 General + Admin</t>
  </si>
  <si>
    <t xml:space="preserve">   900 Fixed</t>
  </si>
  <si>
    <t xml:space="preserve">      901 Insurance</t>
  </si>
  <si>
    <t xml:space="preserve">         901.1 General Liability</t>
  </si>
  <si>
    <t xml:space="preserve">         901.2 Vehicles</t>
  </si>
  <si>
    <t xml:space="preserve">      Total 901 Insurance</t>
  </si>
  <si>
    <t xml:space="preserve">      904 Taxes + Licenses</t>
  </si>
  <si>
    <t xml:space="preserve">      905 Utilities</t>
  </si>
  <si>
    <t xml:space="preserve">   Total 900 Fixed</t>
  </si>
  <si>
    <t xml:space="preserve">   950 One Time Expense</t>
  </si>
  <si>
    <t>Total Expenses</t>
  </si>
  <si>
    <t>Net Operating Income</t>
  </si>
  <si>
    <t>Other Income</t>
  </si>
  <si>
    <t xml:space="preserve">   960 Agricultural Grants</t>
  </si>
  <si>
    <t xml:space="preserve">   970 Consulting Income</t>
  </si>
  <si>
    <t>Total Other Income</t>
  </si>
  <si>
    <t>Other Expenses</t>
  </si>
  <si>
    <t xml:space="preserve">   980 Owner Draw</t>
  </si>
  <si>
    <t xml:space="preserve">      981 Health Ins</t>
  </si>
  <si>
    <t xml:space="preserve">      982 Personal Rent</t>
  </si>
  <si>
    <t xml:space="preserve">      983 Personal Utilities</t>
  </si>
  <si>
    <t xml:space="preserve">      984 Child Care</t>
  </si>
  <si>
    <t xml:space="preserve">   Total 980 Owner Draw</t>
  </si>
  <si>
    <t>Total Other Expenses</t>
  </si>
  <si>
    <t>Net Other Income</t>
  </si>
  <si>
    <t>Net Income</t>
  </si>
  <si>
    <t>Sales Sensitivity</t>
  </si>
  <si>
    <t>Trend</t>
  </si>
  <si>
    <t>Driver</t>
  </si>
  <si>
    <t>Factor</t>
  </si>
  <si>
    <t>Budget</t>
  </si>
  <si>
    <t>goal</t>
  </si>
  <si>
    <t>%of sale</t>
  </si>
  <si>
    <t>38% is the top end</t>
  </si>
  <si>
    <t xml:space="preserve">try to keep this at 18-24% </t>
  </si>
  <si>
    <t>Checking balance Jan 1, 2022</t>
  </si>
  <si>
    <t>Checking balance Jan 1, 2023</t>
  </si>
  <si>
    <t>Debt service</t>
  </si>
  <si>
    <t>Ending cash balance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</si>
</sst>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#,##0\ _€"/>
    <numFmt numFmtId="165" formatCode="#,##0.0\ _€"/>
    <numFmt numFmtId="166" formatCode="&quot;$&quot;* #,##0\ _€"/>
    <numFmt numFmtId="167" formatCode="#,##0;(#,##0)"/>
    <numFmt numFmtId="168" formatCode="0.0%"/>
  </numFmts>
  <fonts count="15">
    <font>
      <sz val="10.0"/>
      <color rgb="FF000000"/>
      <name val="Calibri"/>
      <scheme val="minor"/>
    </font>
    <font>
      <b/>
      <sz val="14.0"/>
      <color rgb="FF000000"/>
      <name val="Arial"/>
    </font>
    <font>
      <i/>
      <color theme="1"/>
      <name val="Calibri"/>
    </font>
    <font>
      <b/>
      <sz val="10.0"/>
      <color rgb="FF000000"/>
      <name val="Arial"/>
    </font>
    <font>
      <sz val="8.0"/>
      <color theme="1"/>
      <name val="Arial"/>
    </font>
    <font>
      <b/>
      <sz val="12.0"/>
      <color theme="1"/>
      <name val="Arial"/>
    </font>
    <font>
      <i/>
      <sz val="12.0"/>
      <color theme="1"/>
      <name val="Arial"/>
    </font>
    <font>
      <i/>
      <sz val="8.0"/>
      <color theme="1"/>
      <name val="Arial"/>
    </font>
    <font>
      <sz val="8.0"/>
      <color rgb="FF000000"/>
      <name val="Arial"/>
    </font>
    <font>
      <b/>
      <sz val="8.0"/>
      <color rgb="FF000000"/>
      <name val="Arial"/>
    </font>
    <font>
      <sz val="9.0"/>
      <color theme="1"/>
      <name val="Arial"/>
    </font>
    <font>
      <i/>
      <sz val="9.0"/>
      <color theme="1"/>
      <name val="Arial"/>
    </font>
    <font>
      <color theme="1"/>
      <name val="Calibri"/>
    </font>
    <font>
      <b/>
      <sz val="12.0"/>
      <color theme="1"/>
      <name val="Calibri"/>
    </font>
    <font>
      <b/>
      <i/>
      <sz val="8.0"/>
      <color theme="1"/>
      <name val="Arial"/>
    </font>
  </fonts>
  <fills count="8">
    <fill>
      <patternFill patternType="none"/>
    </fill>
    <fill>
      <patternFill patternType="lightGray"/>
    </fill>
    <fill>
      <patternFill patternType="solid">
        <fgColor rgb="FFCFE2F3"/>
        <bgColor rgb="FFCFE2F3"/>
      </patternFill>
    </fill>
    <fill>
      <patternFill patternType="solid">
        <fgColor theme="0"/>
        <bgColor theme="0"/>
      </patternFill>
    </fill>
    <fill>
      <patternFill patternType="solid">
        <fgColor rgb="FFD9EAD3"/>
        <bgColor rgb="FFD9EAD3"/>
      </patternFill>
    </fill>
    <fill>
      <patternFill patternType="solid">
        <fgColor rgb="FFFFFF00"/>
        <bgColor rgb="FFFFFF00"/>
      </patternFill>
    </fill>
    <fill>
      <patternFill patternType="solid">
        <fgColor rgb="FFFCE5CD"/>
        <bgColor rgb="FFFCE5CD"/>
      </patternFill>
    </fill>
    <fill>
      <patternFill patternType="solid">
        <fgColor rgb="FFEFEFEF"/>
        <bgColor rgb="FFEFEFEF"/>
      </patternFill>
    </fill>
  </fills>
  <borders count="3">
    <border/>
    <border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4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wrapText="0"/>
    </xf>
    <xf borderId="0" fillId="2" fontId="2" numFmtId="9" xfId="0" applyAlignment="1" applyFill="1" applyFont="1" applyNumberFormat="1">
      <alignment horizontal="center"/>
    </xf>
    <xf borderId="0" fillId="0" fontId="3" numFmtId="0" xfId="0" applyAlignment="1" applyFont="1">
      <alignment horizontal="center" readingOrder="0" shrinkToFit="0" wrapText="0"/>
    </xf>
    <xf borderId="0" fillId="0" fontId="3" numFmtId="0" xfId="0" applyAlignment="1" applyFont="1">
      <alignment horizontal="center" shrinkToFit="0" wrapText="0"/>
    </xf>
    <xf borderId="0" fillId="0" fontId="4" numFmtId="0" xfId="0" applyFont="1"/>
    <xf borderId="0" fillId="0" fontId="5" numFmtId="0" xfId="0" applyAlignment="1" applyFont="1">
      <alignment horizontal="center" readingOrder="0"/>
    </xf>
    <xf borderId="0" fillId="2" fontId="6" numFmtId="9" xfId="0" applyAlignment="1" applyFont="1" applyNumberFormat="1">
      <alignment horizontal="center"/>
    </xf>
    <xf borderId="0" fillId="2" fontId="7" numFmtId="9" xfId="0" applyAlignment="1" applyFont="1" applyNumberFormat="1">
      <alignment horizontal="center"/>
    </xf>
    <xf borderId="0" fillId="0" fontId="8" numFmtId="0" xfId="0" applyAlignment="1" applyFont="1">
      <alignment shrinkToFit="0" wrapText="1"/>
    </xf>
    <xf borderId="1" fillId="0" fontId="9" numFmtId="0" xfId="0" applyAlignment="1" applyBorder="1" applyFont="1">
      <alignment horizontal="center" shrinkToFit="0" wrapText="1"/>
    </xf>
    <xf borderId="0" fillId="0" fontId="9" numFmtId="0" xfId="0" applyAlignment="1" applyFont="1">
      <alignment horizontal="left" shrinkToFit="0" wrapText="1"/>
    </xf>
    <xf borderId="0" fillId="0" fontId="8" numFmtId="164" xfId="0" applyAlignment="1" applyFont="1" applyNumberFormat="1">
      <alignment shrinkToFit="0" wrapText="1"/>
    </xf>
    <xf borderId="0" fillId="0" fontId="8" numFmtId="164" xfId="0" applyAlignment="1" applyFont="1" applyNumberFormat="1">
      <alignment horizontal="right" shrinkToFit="0" wrapText="1"/>
    </xf>
    <xf borderId="0" fillId="2" fontId="7" numFmtId="165" xfId="0" applyAlignment="1" applyFont="1" applyNumberFormat="1">
      <alignment horizontal="center"/>
    </xf>
    <xf borderId="0" fillId="0" fontId="4" numFmtId="164" xfId="0" applyFont="1" applyNumberFormat="1"/>
    <xf borderId="2" fillId="0" fontId="9" numFmtId="164" xfId="0" applyAlignment="1" applyBorder="1" applyFont="1" applyNumberFormat="1">
      <alignment horizontal="right" shrinkToFit="0" wrapText="1"/>
    </xf>
    <xf borderId="0" fillId="0" fontId="8" numFmtId="165" xfId="0" applyAlignment="1" applyFont="1" applyNumberFormat="1">
      <alignment shrinkToFit="0" wrapText="1"/>
    </xf>
    <xf borderId="0" fillId="0" fontId="8" numFmtId="165" xfId="0" applyAlignment="1" applyFont="1" applyNumberFormat="1">
      <alignment horizontal="right" shrinkToFit="0" wrapText="1"/>
    </xf>
    <xf borderId="0" fillId="0" fontId="4" numFmtId="165" xfId="0" applyFont="1" applyNumberFormat="1"/>
    <xf borderId="2" fillId="0" fontId="9" numFmtId="166" xfId="0" applyAlignment="1" applyBorder="1" applyFont="1" applyNumberFormat="1">
      <alignment horizontal="right" shrinkToFit="0" wrapText="1"/>
    </xf>
    <xf borderId="0" fillId="3" fontId="8" numFmtId="164" xfId="0" applyAlignment="1" applyFill="1" applyFont="1" applyNumberFormat="1">
      <alignment horizontal="right" shrinkToFit="0" wrapText="1"/>
    </xf>
    <xf borderId="0" fillId="4" fontId="9" numFmtId="0" xfId="0" applyAlignment="1" applyFill="1" applyFont="1">
      <alignment horizontal="left" shrinkToFit="0" wrapText="1"/>
    </xf>
    <xf borderId="2" fillId="4" fontId="9" numFmtId="166" xfId="0" applyAlignment="1" applyBorder="1" applyFont="1" applyNumberFormat="1">
      <alignment horizontal="right" shrinkToFit="0" wrapText="1"/>
    </xf>
    <xf borderId="0" fillId="3" fontId="4" numFmtId="3" xfId="0" applyFont="1" applyNumberFormat="1"/>
    <xf borderId="0" fillId="3" fontId="4" numFmtId="167" xfId="0" applyFont="1" applyNumberFormat="1"/>
    <xf borderId="0" fillId="0" fontId="8" numFmtId="0" xfId="0" applyAlignment="1" applyFont="1">
      <alignment horizontal="center" shrinkToFit="0" wrapText="0"/>
    </xf>
    <xf borderId="0" fillId="0" fontId="10" numFmtId="0" xfId="0" applyFont="1"/>
    <xf borderId="0" fillId="2" fontId="11" numFmtId="9" xfId="0" applyAlignment="1" applyFont="1" applyNumberFormat="1">
      <alignment horizontal="center"/>
    </xf>
    <xf borderId="0" fillId="0" fontId="12" numFmtId="9" xfId="0" applyFont="1" applyNumberFormat="1"/>
    <xf borderId="0" fillId="0" fontId="13" numFmtId="0" xfId="0" applyAlignment="1" applyFont="1">
      <alignment horizontal="center" readingOrder="0" vertical="center"/>
    </xf>
    <xf borderId="0" fillId="0" fontId="4" numFmtId="9" xfId="0" applyFont="1" applyNumberFormat="1"/>
    <xf borderId="0" fillId="5" fontId="4" numFmtId="10" xfId="0" applyFill="1" applyFont="1" applyNumberFormat="1"/>
    <xf borderId="0" fillId="6" fontId="4" numFmtId="167" xfId="0" applyFill="1" applyFont="1" applyNumberFormat="1"/>
    <xf borderId="0" fillId="7" fontId="4" numFmtId="0" xfId="0" applyFill="1" applyFont="1"/>
    <xf borderId="0" fillId="6" fontId="4" numFmtId="168" xfId="0" applyFont="1" applyNumberFormat="1"/>
    <xf borderId="0" fillId="7" fontId="4" numFmtId="167" xfId="0" applyFont="1" applyNumberFormat="1"/>
    <xf borderId="0" fillId="4" fontId="4" numFmtId="0" xfId="0" applyFont="1"/>
    <xf borderId="0" fillId="0" fontId="4" numFmtId="168" xfId="0" applyFont="1" applyNumberFormat="1"/>
    <xf borderId="0" fillId="0" fontId="14" numFmtId="9" xfId="0" applyFont="1" applyNumberFormat="1"/>
    <xf borderId="0" fillId="0" fontId="14" numFmtId="0" xfId="0" applyFont="1"/>
    <xf borderId="0" fillId="6" fontId="4" numFmtId="3" xfId="0" applyFont="1" applyNumberFormat="1"/>
    <xf borderId="0" fillId="7" fontId="4" numFmtId="3" xfId="0" applyFont="1" applyNumberFormat="1"/>
    <xf borderId="0" fillId="0" fontId="4" numFmtId="167" xfId="0" applyFont="1" applyNumberFormat="1"/>
    <xf borderId="0" fillId="0" fontId="4" numFmtId="3" xfId="0" applyFont="1" applyNumberFormat="1"/>
    <xf borderId="0" fillId="0" fontId="10" numFmtId="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sharedStrings" Target="sharedStrings.xml"/><Relationship Id="rId7" Type="http://customschemas.google.com/relationships/workbookmetadata" Target="metadata"/><Relationship Id="rId2" Type="http://schemas.openxmlformats.org/officeDocument/2006/relationships/styles" Target="styles.xml"/><Relationship Id="rId1" Type="http://schemas.openxmlformats.org/officeDocument/2006/relationships/theme" Target="theme/theme1.xml"/><Relationship Id="rId6" Type="http://schemas.openxmlformats.org/officeDocument/2006/relationships/worksheet" Target="worksheets/sheet3.xml"/><Relationship Id="rId5" Type="http://schemas.openxmlformats.org/officeDocument/2006/relationships/worksheet" Target="worksheets/sheet2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4.0" topLeftCell="B5" activePane="bottomRight" state="frozen"/>
      <selection activeCell="B1" sqref="B1" pane="topRight"/>
      <selection activeCell="A5" sqref="A5" pane="bottomLeft"/>
      <selection activeCell="B5" sqref="B5" pane="bottomRight"/>
    </sheetView>
  </sheetViews>
  <sheetFormatPr customHeight="1" defaultColWidth="14.43" defaultRowHeight="15.0" outlineLevelRow="1"/>
  <cols>
    <col customWidth="1" min="1" max="1" width="31.0"/>
    <col customWidth="1" min="2" max="2" width="11.57"/>
    <col customWidth="1" min="3" max="3" width="5.43"/>
    <col customWidth="1" min="4" max="4" width="11.57"/>
    <col customWidth="1" min="5" max="5" width="5.43"/>
    <col customWidth="1" min="6" max="6" width="11.57"/>
    <col customWidth="1" min="7" max="7" width="5.43"/>
  </cols>
  <sheetData>
    <row r="1" ht="15.75" customHeight="1">
      <c r="A1" s="1" t="s">
        <v>0</v>
      </c>
      <c r="B1" s="1"/>
      <c r="C1" s="2"/>
      <c r="D1" s="1"/>
      <c r="E1" s="2"/>
      <c r="F1" s="1"/>
      <c r="G1" s="2"/>
    </row>
    <row r="2" ht="15.75" customHeight="1">
      <c r="A2" s="1" t="s">
        <v>1</v>
      </c>
      <c r="B2" s="1"/>
      <c r="C2" s="2"/>
      <c r="D2" s="1"/>
      <c r="E2" s="2"/>
      <c r="F2" s="1"/>
      <c r="G2" s="2"/>
    </row>
    <row r="3" ht="15.75" customHeight="1">
      <c r="A3" s="3" t="s">
        <v>2</v>
      </c>
      <c r="B3" s="4"/>
      <c r="C3" s="2"/>
      <c r="D3" s="4"/>
      <c r="E3" s="2"/>
      <c r="F3" s="4"/>
      <c r="G3" s="2"/>
    </row>
    <row r="4" ht="15.75" customHeight="1">
      <c r="A4" s="5"/>
      <c r="B4" s="6">
        <v>2020.0</v>
      </c>
      <c r="C4" s="7"/>
      <c r="D4" s="6">
        <v>2021.0</v>
      </c>
      <c r="E4" s="7"/>
      <c r="F4" s="6">
        <v>2022.0</v>
      </c>
      <c r="G4" s="8"/>
    </row>
    <row r="5" ht="15.75" customHeight="1">
      <c r="A5" s="9"/>
      <c r="B5" s="10" t="s">
        <v>3</v>
      </c>
      <c r="C5" s="8"/>
      <c r="D5" s="10" t="s">
        <v>3</v>
      </c>
      <c r="E5" s="8"/>
      <c r="F5" s="10" t="s">
        <v>3</v>
      </c>
      <c r="G5" s="8"/>
    </row>
    <row r="6" ht="15.75" customHeight="1">
      <c r="A6" s="11" t="s">
        <v>4</v>
      </c>
      <c r="B6" s="12"/>
      <c r="C6" s="8"/>
      <c r="D6" s="12"/>
      <c r="E6" s="8"/>
      <c r="F6" s="12"/>
      <c r="G6" s="8"/>
    </row>
    <row r="7" ht="15.75" customHeight="1">
      <c r="A7" s="11" t="s">
        <v>5</v>
      </c>
      <c r="B7" s="13">
        <f>146972-1955</f>
        <v>145017</v>
      </c>
      <c r="C7" s="14"/>
      <c r="D7" s="13">
        <v>187912.0</v>
      </c>
      <c r="E7" s="14"/>
      <c r="F7" s="15">
        <v>216905.17</v>
      </c>
      <c r="G7" s="8"/>
    </row>
    <row r="8" ht="15.75" customHeight="1">
      <c r="A8" s="11" t="s">
        <v>6</v>
      </c>
      <c r="B8" s="16">
        <f>B7</f>
        <v>145017</v>
      </c>
      <c r="C8" s="14"/>
      <c r="D8" s="16">
        <f>D7</f>
        <v>187912</v>
      </c>
      <c r="E8" s="14"/>
      <c r="F8" s="16">
        <f>F7</f>
        <v>216905.17</v>
      </c>
      <c r="G8" s="8"/>
    </row>
    <row r="9" ht="15.75" customHeight="1" outlineLevel="1">
      <c r="A9" s="11" t="s">
        <v>7</v>
      </c>
      <c r="B9" s="12"/>
      <c r="C9" s="14"/>
      <c r="D9" s="12"/>
      <c r="E9" s="14"/>
      <c r="F9" s="12"/>
      <c r="G9" s="8"/>
    </row>
    <row r="10" ht="15.75" customHeight="1" outlineLevel="1">
      <c r="A10" s="11" t="s">
        <v>8</v>
      </c>
      <c r="B10" s="12"/>
      <c r="C10" s="14"/>
      <c r="D10" s="12"/>
      <c r="E10" s="14"/>
      <c r="F10" s="12"/>
      <c r="G10" s="8"/>
    </row>
    <row r="11" ht="15.75" customHeight="1" outlineLevel="1">
      <c r="A11" s="11" t="s">
        <v>9</v>
      </c>
      <c r="B11" s="13">
        <v>0.0</v>
      </c>
      <c r="C11" s="14"/>
      <c r="D11" s="13">
        <v>0.0</v>
      </c>
      <c r="E11" s="14"/>
      <c r="F11" s="15">
        <v>801.05</v>
      </c>
      <c r="G11" s="8"/>
    </row>
    <row r="12" ht="15.75" customHeight="1" outlineLevel="1">
      <c r="A12" s="11" t="s">
        <v>10</v>
      </c>
      <c r="B12" s="13">
        <v>10768.0</v>
      </c>
      <c r="C12" s="14"/>
      <c r="D12" s="13">
        <v>13997.0</v>
      </c>
      <c r="E12" s="14"/>
      <c r="F12" s="15">
        <v>7636.06</v>
      </c>
      <c r="G12" s="8"/>
    </row>
    <row r="13" ht="15.75" customHeight="1" outlineLevel="1">
      <c r="A13" s="11" t="s">
        <v>11</v>
      </c>
      <c r="B13" s="13">
        <v>0.0</v>
      </c>
      <c r="C13" s="14"/>
      <c r="D13" s="13">
        <v>0.0</v>
      </c>
      <c r="E13" s="14"/>
      <c r="F13" s="13">
        <f>162.39</f>
        <v>162.39</v>
      </c>
      <c r="G13" s="8"/>
    </row>
    <row r="14" ht="15.75" customHeight="1" outlineLevel="1">
      <c r="A14" s="11" t="s">
        <v>12</v>
      </c>
      <c r="B14" s="16">
        <f>(((B10)+(B11))+(B12))+(B13)</f>
        <v>10768</v>
      </c>
      <c r="C14" s="14"/>
      <c r="D14" s="16">
        <f>(((D10)+(D11))+(D12))+(D13)</f>
        <v>13997</v>
      </c>
      <c r="E14" s="14"/>
      <c r="F14" s="16">
        <f>(((F10)+(F11))+(F12))+(F13)</f>
        <v>8599.5</v>
      </c>
      <c r="G14" s="8"/>
    </row>
    <row r="15" ht="15.75" customHeight="1" outlineLevel="1">
      <c r="A15" s="11" t="s">
        <v>13</v>
      </c>
      <c r="B15" s="13">
        <v>8158.0</v>
      </c>
      <c r="C15" s="14"/>
      <c r="D15" s="13">
        <v>37362.0</v>
      </c>
      <c r="E15" s="14"/>
      <c r="F15" s="15">
        <v>23039.95</v>
      </c>
      <c r="G15" s="8"/>
    </row>
    <row r="16" ht="15.75" customHeight="1">
      <c r="A16" s="11" t="s">
        <v>14</v>
      </c>
      <c r="B16" s="16">
        <f>(B14)+(B15)</f>
        <v>18926</v>
      </c>
      <c r="C16" s="8">
        <f t="shared" ref="C16:C17" si="1">B16/B$8</f>
        <v>0.1305088369</v>
      </c>
      <c r="D16" s="16">
        <f>(D14)+(D15)</f>
        <v>51359</v>
      </c>
      <c r="E16" s="14"/>
      <c r="F16" s="16">
        <f>(F14)+(F15)</f>
        <v>31639.45</v>
      </c>
      <c r="G16" s="8"/>
    </row>
    <row r="17" ht="15.75" customHeight="1">
      <c r="A17" s="11" t="s">
        <v>15</v>
      </c>
      <c r="B17" s="16">
        <f>(B8)-(B16)</f>
        <v>126091</v>
      </c>
      <c r="C17" s="8">
        <f t="shared" si="1"/>
        <v>0.8694911631</v>
      </c>
      <c r="D17" s="16">
        <f>(D8)-(D16)</f>
        <v>136553</v>
      </c>
      <c r="E17" s="8">
        <f>D17/D$8</f>
        <v>0.7266858955</v>
      </c>
      <c r="F17" s="16">
        <f>(F8)-(F16)</f>
        <v>185265.72</v>
      </c>
      <c r="G17" s="8">
        <f>F17/F$8</f>
        <v>0.8541323381</v>
      </c>
    </row>
    <row r="18" ht="15.75" customHeight="1">
      <c r="A18" s="11" t="s">
        <v>16</v>
      </c>
      <c r="B18" s="17"/>
      <c r="C18" s="14"/>
      <c r="D18" s="17"/>
      <c r="E18" s="14"/>
      <c r="F18" s="17"/>
      <c r="G18" s="8"/>
    </row>
    <row r="19" ht="15.75" customHeight="1" outlineLevel="1">
      <c r="A19" s="11" t="s">
        <v>17</v>
      </c>
      <c r="B19" s="17"/>
      <c r="C19" s="14"/>
      <c r="D19" s="17"/>
      <c r="E19" s="14"/>
      <c r="F19" s="17"/>
      <c r="G19" s="8"/>
    </row>
    <row r="20" ht="15.75" customHeight="1" outlineLevel="1">
      <c r="A20" s="11" t="s">
        <v>18</v>
      </c>
      <c r="B20" s="18">
        <v>24796.0</v>
      </c>
      <c r="C20" s="14"/>
      <c r="D20" s="18">
        <v>55888.0</v>
      </c>
      <c r="E20" s="14"/>
      <c r="F20" s="19">
        <v>55670.7</v>
      </c>
      <c r="G20" s="8"/>
    </row>
    <row r="21" ht="15.75" customHeight="1" outlineLevel="1">
      <c r="A21" s="11" t="s">
        <v>19</v>
      </c>
      <c r="B21" s="18">
        <f>9851-1248</f>
        <v>8603</v>
      </c>
      <c r="C21" s="14"/>
      <c r="D21" s="18">
        <f>20506-2049</f>
        <v>18457</v>
      </c>
      <c r="E21" s="14"/>
      <c r="F21" s="19">
        <v>22976.38</v>
      </c>
      <c r="G21" s="8"/>
    </row>
    <row r="22" ht="15.75" customHeight="1" outlineLevel="1">
      <c r="A22" s="11" t="s">
        <v>20</v>
      </c>
      <c r="B22" s="13">
        <v>0.0</v>
      </c>
      <c r="C22" s="8"/>
      <c r="D22" s="13">
        <v>0.0</v>
      </c>
      <c r="E22" s="8"/>
      <c r="F22" s="13">
        <f>1016.75</f>
        <v>1016.75</v>
      </c>
      <c r="G22" s="8"/>
    </row>
    <row r="23" ht="15.75" customHeight="1">
      <c r="A23" s="11" t="s">
        <v>21</v>
      </c>
      <c r="B23" s="20">
        <f>(((B19)+(B20))+(B21))+(B22)</f>
        <v>33399</v>
      </c>
      <c r="C23" s="8">
        <f>B23/B$8</f>
        <v>0.2303109291</v>
      </c>
      <c r="D23" s="20">
        <f>(((D19)+(D20))+(D21))+(D22)</f>
        <v>74345</v>
      </c>
      <c r="E23" s="8">
        <f>D23/D$8</f>
        <v>0.3956373196</v>
      </c>
      <c r="F23" s="20">
        <f>(((F19)+(F20))+(F21))+(F22)</f>
        <v>79663.83</v>
      </c>
      <c r="G23" s="8">
        <f>F23/F$8</f>
        <v>0.3672749248</v>
      </c>
    </row>
    <row r="24" ht="15.75" hidden="1" customHeight="1" outlineLevel="1">
      <c r="A24" s="11" t="s">
        <v>22</v>
      </c>
      <c r="B24" s="12"/>
      <c r="C24" s="8"/>
      <c r="D24" s="12"/>
      <c r="E24" s="8"/>
      <c r="F24" s="12"/>
      <c r="G24" s="8"/>
    </row>
    <row r="25" ht="15.75" hidden="1" customHeight="1" outlineLevel="1">
      <c r="A25" s="11" t="s">
        <v>23</v>
      </c>
      <c r="B25" s="13">
        <v>11641.0</v>
      </c>
      <c r="C25" s="8">
        <f t="shared" ref="C25:C33" si="2">B25/B$8</f>
        <v>0.08027334726</v>
      </c>
      <c r="D25" s="13">
        <v>8871.0</v>
      </c>
      <c r="E25" s="8">
        <f t="shared" ref="E25:E33" si="3">D25/D$8</f>
        <v>0.0472082677</v>
      </c>
      <c r="F25" s="15">
        <v>6814.81</v>
      </c>
      <c r="G25" s="8">
        <f t="shared" ref="G25:G33" si="4">F25/F$8</f>
        <v>0.03141838436</v>
      </c>
    </row>
    <row r="26" ht="15.75" hidden="1" customHeight="1" outlineLevel="1">
      <c r="A26" s="11" t="s">
        <v>24</v>
      </c>
      <c r="B26" s="13">
        <v>8869.0</v>
      </c>
      <c r="C26" s="8">
        <f t="shared" si="2"/>
        <v>0.06115834695</v>
      </c>
      <c r="D26" s="13">
        <v>16768.0</v>
      </c>
      <c r="E26" s="8">
        <f t="shared" si="3"/>
        <v>0.08923325812</v>
      </c>
      <c r="F26" s="15">
        <v>9738.0</v>
      </c>
      <c r="G26" s="8">
        <f t="shared" si="4"/>
        <v>0.04489519544</v>
      </c>
    </row>
    <row r="27" ht="15.75" hidden="1" customHeight="1" outlineLevel="1">
      <c r="A27" s="11" t="s">
        <v>25</v>
      </c>
      <c r="B27" s="13">
        <v>568.0</v>
      </c>
      <c r="C27" s="8">
        <f t="shared" si="2"/>
        <v>0.00391678217</v>
      </c>
      <c r="D27" s="13">
        <v>315.0</v>
      </c>
      <c r="E27" s="8">
        <f t="shared" si="3"/>
        <v>0.001676316574</v>
      </c>
      <c r="F27" s="13">
        <f>140</f>
        <v>140</v>
      </c>
      <c r="G27" s="8">
        <f t="shared" si="4"/>
        <v>0.000645443352</v>
      </c>
    </row>
    <row r="28" ht="15.75" hidden="1" customHeight="1" outlineLevel="1">
      <c r="A28" s="11" t="s">
        <v>26</v>
      </c>
      <c r="B28" s="13">
        <v>4204.0</v>
      </c>
      <c r="C28" s="8">
        <f t="shared" si="2"/>
        <v>0.02898970466</v>
      </c>
      <c r="D28" s="13">
        <v>3483.0</v>
      </c>
      <c r="E28" s="8">
        <f t="shared" si="3"/>
        <v>0.01853527183</v>
      </c>
      <c r="F28" s="15">
        <v>4484.89</v>
      </c>
      <c r="G28" s="8">
        <f t="shared" si="4"/>
        <v>0.02067673168</v>
      </c>
    </row>
    <row r="29" ht="15.75" hidden="1" customHeight="1" outlineLevel="1">
      <c r="A29" s="11" t="s">
        <v>27</v>
      </c>
      <c r="B29" s="13">
        <v>721.0</v>
      </c>
      <c r="C29" s="8">
        <f t="shared" si="2"/>
        <v>0.004971830889</v>
      </c>
      <c r="D29" s="13">
        <v>6280.0</v>
      </c>
      <c r="E29" s="8">
        <f t="shared" si="3"/>
        <v>0.03341989868</v>
      </c>
      <c r="F29" s="15">
        <v>5117.51</v>
      </c>
      <c r="G29" s="8">
        <f t="shared" si="4"/>
        <v>0.02359330578</v>
      </c>
    </row>
    <row r="30" ht="15.75" hidden="1" customHeight="1" outlineLevel="1">
      <c r="A30" s="11" t="s">
        <v>28</v>
      </c>
      <c r="B30" s="13">
        <v>0.0</v>
      </c>
      <c r="C30" s="8">
        <f t="shared" si="2"/>
        <v>0</v>
      </c>
      <c r="D30" s="13">
        <v>5354.0</v>
      </c>
      <c r="E30" s="8">
        <f t="shared" si="3"/>
        <v>0.02849206011</v>
      </c>
      <c r="F30" s="15">
        <v>3105.88</v>
      </c>
      <c r="G30" s="8">
        <f t="shared" si="4"/>
        <v>0.01431906856</v>
      </c>
    </row>
    <row r="31" ht="15.75" hidden="1" customHeight="1" outlineLevel="1">
      <c r="A31" s="11" t="s">
        <v>29</v>
      </c>
      <c r="B31" s="13">
        <v>13210.0</v>
      </c>
      <c r="C31" s="8">
        <f t="shared" si="2"/>
        <v>0.09109276843</v>
      </c>
      <c r="D31" s="13">
        <v>3399.0</v>
      </c>
      <c r="E31" s="8">
        <f t="shared" si="3"/>
        <v>0.01808825408</v>
      </c>
      <c r="F31" s="13">
        <v>7767.33</v>
      </c>
      <c r="G31" s="8">
        <f t="shared" si="4"/>
        <v>0.03580979651</v>
      </c>
    </row>
    <row r="32" ht="15.75" hidden="1" customHeight="1" outlineLevel="1">
      <c r="A32" s="11" t="s">
        <v>30</v>
      </c>
      <c r="B32" s="13">
        <v>12876.0</v>
      </c>
      <c r="C32" s="8">
        <f t="shared" si="2"/>
        <v>0.08878959019</v>
      </c>
      <c r="D32" s="13">
        <v>3788.0</v>
      </c>
      <c r="E32" s="8">
        <f t="shared" si="3"/>
        <v>0.020158372</v>
      </c>
      <c r="F32" s="13">
        <f>828.12</f>
        <v>828.12</v>
      </c>
      <c r="G32" s="8">
        <f t="shared" si="4"/>
        <v>0.003817889634</v>
      </c>
    </row>
    <row r="33" ht="15.75" customHeight="1" collapsed="1">
      <c r="A33" s="11" t="s">
        <v>31</v>
      </c>
      <c r="B33" s="20">
        <f>((((((((B24)+(B25))+(B26))+(B27))+(B28))+(B29))+(B30))+(B31))+(B32)</f>
        <v>52089</v>
      </c>
      <c r="C33" s="8">
        <f t="shared" si="2"/>
        <v>0.3591923705</v>
      </c>
      <c r="D33" s="20">
        <f>((((((((D24)+(D25))+(D26))+(D27))+(D28))+(D29))+(D30))+(D31))+(D32)</f>
        <v>48258</v>
      </c>
      <c r="E33" s="8">
        <f t="shared" si="3"/>
        <v>0.2568116991</v>
      </c>
      <c r="F33" s="20">
        <f>((((((((F24)+(F25))+(F26))+(F27))+(F28))+(F29))+(F30))+(F31))+(F32)</f>
        <v>37996.54</v>
      </c>
      <c r="G33" s="8">
        <f t="shared" si="4"/>
        <v>0.1751758153</v>
      </c>
    </row>
    <row r="34" ht="15.75" customHeight="1" outlineLevel="1">
      <c r="A34" s="11" t="s">
        <v>32</v>
      </c>
      <c r="B34" s="13"/>
      <c r="C34" s="8"/>
      <c r="D34" s="13"/>
      <c r="E34" s="8"/>
      <c r="F34" s="21"/>
      <c r="G34" s="8"/>
    </row>
    <row r="35" ht="15.75" customHeight="1" outlineLevel="1">
      <c r="A35" s="11" t="s">
        <v>33</v>
      </c>
      <c r="B35" s="13">
        <v>1008.0</v>
      </c>
      <c r="C35" s="8"/>
      <c r="D35" s="13">
        <v>1067.0</v>
      </c>
      <c r="E35" s="8"/>
      <c r="F35" s="15">
        <v>1513.15</v>
      </c>
      <c r="G35" s="8"/>
    </row>
    <row r="36" ht="15.75" customHeight="1" outlineLevel="1">
      <c r="A36" s="11" t="s">
        <v>34</v>
      </c>
      <c r="B36" s="13">
        <v>350.0</v>
      </c>
      <c r="C36" s="8"/>
      <c r="D36" s="13">
        <v>572.0</v>
      </c>
      <c r="E36" s="8"/>
      <c r="F36" s="15">
        <v>624.0</v>
      </c>
      <c r="G36" s="8"/>
    </row>
    <row r="37" ht="15.75" customHeight="1" outlineLevel="1">
      <c r="A37" s="11" t="s">
        <v>35</v>
      </c>
      <c r="B37" s="13">
        <v>0.0</v>
      </c>
      <c r="C37" s="8"/>
      <c r="D37" s="21">
        <v>0.0</v>
      </c>
      <c r="E37" s="8"/>
      <c r="F37" s="15">
        <v>118.26</v>
      </c>
      <c r="G37" s="8"/>
    </row>
    <row r="38" ht="15.75" customHeight="1" outlineLevel="1">
      <c r="A38" s="11" t="s">
        <v>36</v>
      </c>
      <c r="B38" s="13">
        <v>0.0</v>
      </c>
      <c r="C38" s="8"/>
      <c r="D38" s="13">
        <v>295.0</v>
      </c>
      <c r="E38" s="8"/>
      <c r="F38" s="15">
        <v>2094.3</v>
      </c>
      <c r="G38" s="8"/>
    </row>
    <row r="39" ht="15.75" customHeight="1" outlineLevel="1">
      <c r="A39" s="11" t="s">
        <v>37</v>
      </c>
      <c r="B39" s="13">
        <v>125.0</v>
      </c>
      <c r="C39" s="8"/>
      <c r="D39" s="13">
        <v>187.0</v>
      </c>
      <c r="E39" s="8"/>
      <c r="F39" s="15">
        <v>1920.12</v>
      </c>
      <c r="G39" s="8"/>
    </row>
    <row r="40" ht="15.75" customHeight="1" outlineLevel="1">
      <c r="A40" s="11" t="s">
        <v>38</v>
      </c>
      <c r="B40" s="13">
        <v>5.0</v>
      </c>
      <c r="C40" s="8"/>
      <c r="D40" s="13">
        <v>0.0</v>
      </c>
      <c r="E40" s="8"/>
      <c r="F40" s="13">
        <f>1.56</f>
        <v>1.56</v>
      </c>
      <c r="G40" s="8"/>
    </row>
    <row r="41" ht="15.75" customHeight="1">
      <c r="A41" s="11" t="s">
        <v>39</v>
      </c>
      <c r="B41" s="20">
        <f>((((((B34)+(B35))+(B36))+(B37))+(B38))+(B39))+(B40)</f>
        <v>1488</v>
      </c>
      <c r="C41" s="8">
        <f>B41/B$8</f>
        <v>0.01026086597</v>
      </c>
      <c r="D41" s="20">
        <f>((((((D34)+(D35))+(D36))+(D37))+(D38))+(D39))+(D40)</f>
        <v>2121</v>
      </c>
      <c r="E41" s="8">
        <f>D41/D$8</f>
        <v>0.01128719826</v>
      </c>
      <c r="F41" s="20">
        <f>((((((F34)+(F35))+(F36))+(F37))+(F38))+(F39))+(F40)</f>
        <v>6271.39</v>
      </c>
      <c r="G41" s="8">
        <f>F41/F$8</f>
        <v>0.02891304988</v>
      </c>
    </row>
    <row r="42" ht="15.75" customHeight="1" outlineLevel="1">
      <c r="A42" s="11" t="s">
        <v>40</v>
      </c>
      <c r="B42" s="12"/>
      <c r="C42" s="8"/>
      <c r="D42" s="12"/>
      <c r="E42" s="8"/>
      <c r="F42" s="12"/>
      <c r="G42" s="8"/>
    </row>
    <row r="43" ht="15.75" customHeight="1" outlineLevel="1">
      <c r="A43" s="11" t="s">
        <v>41</v>
      </c>
      <c r="B43" s="12"/>
      <c r="C43" s="8"/>
      <c r="D43" s="12"/>
      <c r="E43" s="8"/>
      <c r="F43" s="12"/>
      <c r="G43" s="8"/>
    </row>
    <row r="44" ht="15.75" customHeight="1" outlineLevel="1">
      <c r="A44" s="11" t="s">
        <v>42</v>
      </c>
      <c r="B44" s="13">
        <v>705.0</v>
      </c>
      <c r="C44" s="8"/>
      <c r="D44" s="13">
        <v>1589.0</v>
      </c>
      <c r="E44" s="8"/>
      <c r="F44" s="13">
        <f>1174.9</f>
        <v>1174.9</v>
      </c>
      <c r="G44" s="8"/>
    </row>
    <row r="45" ht="15.75" customHeight="1" outlineLevel="1">
      <c r="A45" s="11" t="s">
        <v>43</v>
      </c>
      <c r="B45" s="13">
        <v>1287.0</v>
      </c>
      <c r="C45" s="8"/>
      <c r="D45" s="13">
        <v>2078.0</v>
      </c>
      <c r="E45" s="8"/>
      <c r="F45" s="13">
        <f>2105.04</f>
        <v>2105.04</v>
      </c>
      <c r="G45" s="8"/>
    </row>
    <row r="46" ht="15.75" customHeight="1" outlineLevel="1">
      <c r="A46" s="11" t="s">
        <v>44</v>
      </c>
      <c r="B46" s="20">
        <f>((B43)+(B44))+(B45)</f>
        <v>1992</v>
      </c>
      <c r="C46" s="8"/>
      <c r="D46" s="20">
        <f>((D43)+(D44))+(D45)</f>
        <v>3667</v>
      </c>
      <c r="E46" s="8"/>
      <c r="F46" s="20">
        <f>((F43)+(F44))+(F45)</f>
        <v>3279.94</v>
      </c>
      <c r="G46" s="8"/>
    </row>
    <row r="47" ht="15.75" customHeight="1" outlineLevel="1">
      <c r="A47" s="11" t="s">
        <v>45</v>
      </c>
      <c r="B47" s="13">
        <v>1248.0</v>
      </c>
      <c r="C47" s="8"/>
      <c r="D47" s="13">
        <v>2049.0</v>
      </c>
      <c r="E47" s="8"/>
      <c r="F47" s="15">
        <v>5646.06</v>
      </c>
      <c r="G47" s="8"/>
    </row>
    <row r="48" ht="15.75" customHeight="1" outlineLevel="1">
      <c r="A48" s="11" t="s">
        <v>46</v>
      </c>
      <c r="B48" s="13">
        <f>5325-329.33</f>
        <v>4995.67</v>
      </c>
      <c r="C48" s="8"/>
      <c r="D48" s="13">
        <f>5873-1710</f>
        <v>4163</v>
      </c>
      <c r="E48" s="8"/>
      <c r="F48" s="15">
        <v>5133.34</v>
      </c>
      <c r="G48" s="8"/>
    </row>
    <row r="49" ht="15.75" customHeight="1">
      <c r="A49" s="11" t="s">
        <v>47</v>
      </c>
      <c r="B49" s="20">
        <f>(((B42)+(B46))+(B47))+(B48)</f>
        <v>8235.67</v>
      </c>
      <c r="C49" s="8">
        <f>B49/B$8</f>
        <v>0.05679106588</v>
      </c>
      <c r="D49" s="20">
        <f>(((D42)+(D46))+(D47))+(D48)</f>
        <v>9879</v>
      </c>
      <c r="E49" s="8">
        <f>D49/D$8</f>
        <v>0.05257248074</v>
      </c>
      <c r="F49" s="20">
        <f>(((F42)+(F46))+(F47))+(F48)</f>
        <v>14059.34</v>
      </c>
      <c r="G49" s="8">
        <f>F49/F$8</f>
        <v>0.06481791098</v>
      </c>
    </row>
    <row r="50" ht="15.75" customHeight="1" outlineLevel="1">
      <c r="A50" s="11" t="s">
        <v>48</v>
      </c>
      <c r="B50" s="13">
        <v>0.0</v>
      </c>
      <c r="C50" s="8"/>
      <c r="D50" s="13">
        <v>0.0</v>
      </c>
      <c r="E50" s="8"/>
      <c r="F50" s="13">
        <v>20264.66</v>
      </c>
      <c r="G50" s="8"/>
    </row>
    <row r="51" ht="15.75" customHeight="1" outlineLevel="1">
      <c r="A51" s="11" t="s">
        <v>49</v>
      </c>
      <c r="B51" s="20">
        <f>((((B23)+(B33))+(B41))+(B49))+(B50)</f>
        <v>95211.67</v>
      </c>
      <c r="C51" s="8">
        <f t="shared" ref="C51:C52" si="5">B51/B$8</f>
        <v>0.6565552315</v>
      </c>
      <c r="D51" s="20">
        <f>((((D23)+(D33))+(D41))+(D49))+(D50)</f>
        <v>134603</v>
      </c>
      <c r="E51" s="8">
        <f t="shared" ref="E51:E52" si="6">D51/D$8</f>
        <v>0.7163086977</v>
      </c>
      <c r="F51" s="20">
        <f>((((F23)+(F33))+(F41))+(F49))+(F50)</f>
        <v>158255.76</v>
      </c>
      <c r="G51" s="8">
        <f t="shared" ref="G51:G52" si="7">F51/F$8</f>
        <v>0.7296080587</v>
      </c>
    </row>
    <row r="52" ht="15.75" customHeight="1">
      <c r="A52" s="22" t="s">
        <v>50</v>
      </c>
      <c r="B52" s="23">
        <f>(B17)-(B51)</f>
        <v>30879.33</v>
      </c>
      <c r="C52" s="8">
        <f t="shared" si="5"/>
        <v>0.2129359316</v>
      </c>
      <c r="D52" s="23">
        <f>(D17)-(D51)</f>
        <v>1950</v>
      </c>
      <c r="E52" s="8">
        <f t="shared" si="6"/>
        <v>0.01037719784</v>
      </c>
      <c r="F52" s="23">
        <f>(F17)-(F51)</f>
        <v>27009.96</v>
      </c>
      <c r="G52" s="8">
        <f t="shared" si="7"/>
        <v>0.1245242794</v>
      </c>
    </row>
    <row r="53" ht="15.75" customHeight="1" outlineLevel="1">
      <c r="A53" s="11" t="s">
        <v>51</v>
      </c>
      <c r="B53" s="12"/>
      <c r="C53" s="8"/>
      <c r="D53" s="12"/>
      <c r="E53" s="8"/>
      <c r="F53" s="12"/>
      <c r="G53" s="8"/>
    </row>
    <row r="54" ht="15.75" customHeight="1" outlineLevel="1">
      <c r="A54" s="11" t="s">
        <v>52</v>
      </c>
      <c r="B54" s="13">
        <v>705.0</v>
      </c>
      <c r="C54" s="8"/>
      <c r="D54" s="13">
        <v>29729.0</v>
      </c>
      <c r="E54" s="8"/>
      <c r="F54" s="15">
        <v>4476.62</v>
      </c>
      <c r="G54" s="8"/>
    </row>
    <row r="55" ht="15.75" customHeight="1" outlineLevel="1">
      <c r="A55" s="11" t="s">
        <v>53</v>
      </c>
      <c r="B55" s="13">
        <v>1250.0</v>
      </c>
      <c r="C55" s="8"/>
      <c r="D55" s="13">
        <v>22930.0</v>
      </c>
      <c r="E55" s="8"/>
      <c r="F55" s="15">
        <v>16538.0</v>
      </c>
      <c r="G55" s="8"/>
    </row>
    <row r="56" ht="15.75" customHeight="1" outlineLevel="1">
      <c r="A56" s="11" t="s">
        <v>54</v>
      </c>
      <c r="B56" s="20">
        <f>(B54)+(B55)</f>
        <v>1955</v>
      </c>
      <c r="C56" s="8">
        <f>B56/B$8</f>
        <v>0.01348117807</v>
      </c>
      <c r="D56" s="20">
        <f>(D54)+(D55)</f>
        <v>52659</v>
      </c>
      <c r="E56" s="8">
        <f>D56/D$8</f>
        <v>0.2802322364</v>
      </c>
      <c r="F56" s="20">
        <f>(F54)+(F55)</f>
        <v>21014.62</v>
      </c>
      <c r="G56" s="8">
        <f>F56/F$8</f>
        <v>0.09688390553</v>
      </c>
    </row>
    <row r="57" ht="15.75" customHeight="1" outlineLevel="1">
      <c r="A57" s="11" t="s">
        <v>55</v>
      </c>
      <c r="B57" s="12"/>
      <c r="C57" s="8"/>
      <c r="D57" s="12"/>
      <c r="E57" s="8"/>
      <c r="F57" s="12"/>
      <c r="G57" s="8"/>
    </row>
    <row r="58" ht="15.75" customHeight="1" outlineLevel="1">
      <c r="A58" s="11" t="s">
        <v>56</v>
      </c>
      <c r="B58" s="15">
        <v>4820.39</v>
      </c>
      <c r="C58" s="8"/>
      <c r="D58" s="13">
        <v>12841.0</v>
      </c>
      <c r="E58" s="8"/>
      <c r="F58" s="13">
        <v>5985.68</v>
      </c>
      <c r="G58" s="8"/>
    </row>
    <row r="59" ht="15.75" customHeight="1" outlineLevel="1">
      <c r="A59" s="11" t="s">
        <v>57</v>
      </c>
      <c r="B59" s="13">
        <v>565.0</v>
      </c>
      <c r="C59" s="8"/>
      <c r="D59" s="13">
        <v>11421.0</v>
      </c>
      <c r="E59" s="8"/>
      <c r="F59" s="13">
        <v>11219.31</v>
      </c>
      <c r="G59" s="8"/>
    </row>
    <row r="60" ht="15.75" customHeight="1" outlineLevel="1">
      <c r="A60" s="11" t="s">
        <v>58</v>
      </c>
      <c r="B60" s="24">
        <v>14400.0</v>
      </c>
      <c r="C60" s="8"/>
      <c r="D60" s="25">
        <v>14400.0</v>
      </c>
      <c r="E60" s="8"/>
      <c r="F60" s="25">
        <v>14400.0</v>
      </c>
      <c r="G60" s="8"/>
    </row>
    <row r="61" ht="15.75" customHeight="1" outlineLevel="1">
      <c r="A61" s="11" t="s">
        <v>59</v>
      </c>
      <c r="B61" s="13">
        <v>329.33</v>
      </c>
      <c r="C61" s="8"/>
      <c r="D61" s="13">
        <v>1710.9</v>
      </c>
      <c r="E61" s="8"/>
      <c r="F61" s="13">
        <f>3075.15</f>
        <v>3075.15</v>
      </c>
      <c r="G61" s="8"/>
    </row>
    <row r="62" ht="15.75" customHeight="1" outlineLevel="1">
      <c r="A62" s="11" t="s">
        <v>60</v>
      </c>
      <c r="B62" s="13"/>
      <c r="C62" s="8"/>
      <c r="D62" s="13"/>
      <c r="E62" s="8"/>
      <c r="F62" s="13"/>
      <c r="G62" s="8"/>
    </row>
    <row r="63" ht="15.75" customHeight="1" outlineLevel="1">
      <c r="A63" s="11" t="s">
        <v>61</v>
      </c>
      <c r="B63" s="20">
        <f>(((B58)+(B59))+(B60))+(B61)+B62</f>
        <v>20114.72</v>
      </c>
      <c r="C63" s="8">
        <f>B63/B$8</f>
        <v>0.1387059448</v>
      </c>
      <c r="D63" s="20">
        <f>(((D58)+(D59))+(D60))+(D61)+D62</f>
        <v>40372.9</v>
      </c>
      <c r="E63" s="8">
        <f>D63/D$8</f>
        <v>0.2148500362</v>
      </c>
      <c r="F63" s="20">
        <f>(((F58)+(F59))+(F60))+(F61)+F62</f>
        <v>34680.14</v>
      </c>
      <c r="G63" s="8">
        <f>F63/F$8</f>
        <v>0.1598861844</v>
      </c>
    </row>
    <row r="64" ht="15.75" customHeight="1" outlineLevel="1">
      <c r="A64" s="11" t="s">
        <v>62</v>
      </c>
      <c r="B64" s="20">
        <f>B63</f>
        <v>20114.72</v>
      </c>
      <c r="C64" s="8"/>
      <c r="D64" s="20">
        <f>D63</f>
        <v>40372.9</v>
      </c>
      <c r="E64" s="8"/>
      <c r="F64" s="20">
        <f>F63</f>
        <v>34680.14</v>
      </c>
      <c r="G64" s="8"/>
    </row>
    <row r="65" ht="15.75" customHeight="1">
      <c r="A65" s="11" t="s">
        <v>63</v>
      </c>
      <c r="B65" s="20">
        <f>(B56)-(B64)</f>
        <v>-18159.72</v>
      </c>
      <c r="C65" s="8"/>
      <c r="D65" s="20">
        <f>(D56)-(D64)</f>
        <v>12286.1</v>
      </c>
      <c r="E65" s="8"/>
      <c r="F65" s="20">
        <f>(F56)-(F64)</f>
        <v>-13665.52</v>
      </c>
      <c r="G65" s="8"/>
    </row>
    <row r="66" ht="15.75" customHeight="1">
      <c r="A66" s="11" t="s">
        <v>64</v>
      </c>
      <c r="B66" s="20">
        <f>(B52)+(B65)</f>
        <v>12719.61</v>
      </c>
      <c r="C66" s="8">
        <f>B66/B$8</f>
        <v>0.0877111649</v>
      </c>
      <c r="D66" s="20">
        <f>(D52)+(D65)</f>
        <v>14236.1</v>
      </c>
      <c r="E66" s="8">
        <f>D66/D$8</f>
        <v>0.07575939802</v>
      </c>
      <c r="F66" s="20">
        <f>(F52)+(F65)</f>
        <v>13344.44</v>
      </c>
      <c r="G66" s="8">
        <f>F66/F$8</f>
        <v>0.06152200061</v>
      </c>
    </row>
    <row r="67" ht="15.75" customHeight="1">
      <c r="A67" s="5"/>
      <c r="B67" s="5"/>
      <c r="C67" s="8"/>
      <c r="D67" s="5"/>
      <c r="E67" s="8"/>
      <c r="F67" s="5"/>
      <c r="G67" s="8"/>
    </row>
    <row r="68" ht="15.75" customHeight="1">
      <c r="A68" s="11"/>
      <c r="B68" s="12"/>
      <c r="C68" s="8"/>
      <c r="D68" s="12"/>
      <c r="E68" s="8"/>
      <c r="F68" s="12"/>
      <c r="G68" s="8"/>
    </row>
    <row r="69" ht="15.75" customHeight="1">
      <c r="A69" s="5"/>
      <c r="B69" s="5"/>
      <c r="C69" s="8"/>
      <c r="D69" s="5"/>
      <c r="E69" s="8"/>
      <c r="F69" s="5"/>
      <c r="G69" s="8"/>
    </row>
    <row r="70" ht="15.75" customHeight="1">
      <c r="A70" s="5"/>
      <c r="B70" s="5"/>
      <c r="C70" s="8"/>
      <c r="D70" s="5"/>
      <c r="E70" s="8"/>
      <c r="F70" s="5"/>
      <c r="G70" s="8"/>
    </row>
    <row r="71" ht="15.75" customHeight="1">
      <c r="A71" s="26"/>
      <c r="B71" s="26"/>
      <c r="C71" s="8"/>
      <c r="D71" s="26"/>
      <c r="E71" s="8"/>
      <c r="F71" s="26"/>
      <c r="G71" s="8"/>
    </row>
    <row r="72" ht="15.75" customHeight="1">
      <c r="A72" s="5"/>
      <c r="B72" s="5"/>
      <c r="C72" s="8"/>
      <c r="D72" s="5"/>
      <c r="E72" s="8"/>
      <c r="F72" s="5"/>
      <c r="G72" s="8"/>
    </row>
    <row r="73" ht="15.75" customHeight="1">
      <c r="A73" s="5"/>
      <c r="B73" s="5"/>
      <c r="C73" s="8"/>
      <c r="D73" s="5"/>
      <c r="E73" s="8"/>
      <c r="F73" s="5"/>
      <c r="G73" s="8"/>
    </row>
    <row r="74" ht="15.75" customHeight="1">
      <c r="A74" s="5"/>
      <c r="B74" s="5"/>
      <c r="C74" s="8"/>
      <c r="D74" s="5"/>
      <c r="E74" s="8"/>
      <c r="F74" s="5"/>
      <c r="G74" s="8"/>
    </row>
    <row r="75" ht="15.75" customHeight="1">
      <c r="A75" s="5"/>
      <c r="B75" s="5"/>
      <c r="C75" s="8"/>
      <c r="D75" s="5"/>
      <c r="E75" s="8"/>
      <c r="F75" s="5"/>
      <c r="G75" s="8"/>
    </row>
    <row r="76" ht="15.75" customHeight="1">
      <c r="A76" s="5"/>
      <c r="B76" s="5"/>
      <c r="C76" s="8"/>
      <c r="D76" s="5"/>
      <c r="E76" s="8"/>
      <c r="F76" s="5"/>
      <c r="G76" s="8"/>
    </row>
    <row r="77" ht="15.75" customHeight="1">
      <c r="A77" s="5"/>
      <c r="B77" s="5"/>
      <c r="C77" s="8"/>
      <c r="D77" s="5"/>
      <c r="E77" s="8"/>
      <c r="F77" s="5"/>
      <c r="G77" s="8"/>
    </row>
    <row r="78" ht="15.75" customHeight="1">
      <c r="A78" s="5"/>
      <c r="B78" s="5"/>
      <c r="C78" s="8"/>
      <c r="D78" s="5"/>
      <c r="E78" s="8"/>
      <c r="F78" s="5"/>
      <c r="G78" s="8"/>
    </row>
    <row r="79" ht="15.75" customHeight="1">
      <c r="A79" s="5"/>
      <c r="B79" s="5"/>
      <c r="C79" s="8"/>
      <c r="D79" s="5"/>
      <c r="E79" s="8"/>
      <c r="F79" s="5"/>
      <c r="G79" s="8"/>
    </row>
    <row r="80" ht="15.75" customHeight="1">
      <c r="A80" s="5"/>
      <c r="B80" s="5"/>
      <c r="C80" s="8"/>
      <c r="D80" s="5"/>
      <c r="E80" s="8"/>
      <c r="F80" s="5"/>
      <c r="G80" s="8"/>
    </row>
    <row r="81" ht="15.75" customHeight="1">
      <c r="A81" s="5"/>
      <c r="B81" s="5"/>
      <c r="C81" s="8"/>
      <c r="D81" s="5"/>
      <c r="E81" s="8"/>
      <c r="F81" s="5"/>
      <c r="G81" s="8"/>
    </row>
    <row r="82" ht="15.75" customHeight="1">
      <c r="A82" s="5"/>
      <c r="B82" s="5"/>
      <c r="C82" s="8"/>
      <c r="D82" s="5"/>
      <c r="E82" s="8"/>
      <c r="F82" s="5"/>
      <c r="G82" s="8"/>
    </row>
    <row r="83" ht="15.75" customHeight="1">
      <c r="A83" s="5"/>
      <c r="B83" s="5"/>
      <c r="C83" s="8"/>
      <c r="D83" s="5"/>
      <c r="E83" s="8"/>
      <c r="F83" s="5"/>
      <c r="G83" s="8"/>
    </row>
    <row r="84" ht="15.75" customHeight="1">
      <c r="A84" s="5"/>
      <c r="B84" s="5"/>
      <c r="C84" s="8"/>
      <c r="D84" s="5"/>
      <c r="E84" s="8"/>
      <c r="F84" s="5"/>
      <c r="G84" s="8"/>
    </row>
    <row r="85" ht="15.75" customHeight="1">
      <c r="A85" s="5"/>
      <c r="B85" s="5"/>
      <c r="C85" s="8"/>
      <c r="D85" s="5"/>
      <c r="E85" s="8"/>
      <c r="F85" s="5"/>
      <c r="G85" s="8"/>
    </row>
    <row r="86" ht="15.75" customHeight="1">
      <c r="A86" s="5"/>
      <c r="B86" s="5"/>
      <c r="C86" s="8"/>
      <c r="D86" s="5"/>
      <c r="E86" s="8"/>
      <c r="F86" s="5"/>
      <c r="G86" s="8"/>
    </row>
    <row r="87" ht="15.75" customHeight="1">
      <c r="A87" s="5"/>
      <c r="B87" s="5"/>
      <c r="C87" s="8"/>
      <c r="D87" s="5"/>
      <c r="E87" s="8"/>
      <c r="F87" s="5"/>
      <c r="G87" s="8"/>
    </row>
    <row r="88" ht="15.75" customHeight="1">
      <c r="A88" s="5"/>
      <c r="B88" s="5"/>
      <c r="C88" s="8"/>
      <c r="D88" s="5"/>
      <c r="E88" s="8"/>
      <c r="F88" s="5"/>
      <c r="G88" s="8"/>
    </row>
    <row r="89" ht="15.75" customHeight="1">
      <c r="A89" s="5"/>
      <c r="B89" s="5"/>
      <c r="C89" s="8"/>
      <c r="D89" s="5"/>
      <c r="E89" s="8"/>
      <c r="F89" s="5"/>
      <c r="G89" s="8"/>
    </row>
    <row r="90" ht="15.75" customHeight="1">
      <c r="A90" s="5"/>
      <c r="B90" s="5"/>
      <c r="C90" s="8"/>
      <c r="D90" s="5"/>
      <c r="E90" s="8"/>
      <c r="F90" s="5"/>
      <c r="G90" s="8"/>
    </row>
    <row r="91" ht="15.75" customHeight="1">
      <c r="A91" s="5"/>
      <c r="B91" s="5"/>
      <c r="C91" s="8"/>
      <c r="D91" s="5"/>
      <c r="E91" s="8"/>
      <c r="F91" s="5"/>
      <c r="G91" s="8"/>
    </row>
    <row r="92" ht="15.75" customHeight="1">
      <c r="A92" s="5"/>
      <c r="B92" s="5"/>
      <c r="C92" s="8"/>
      <c r="D92" s="5"/>
      <c r="E92" s="8"/>
      <c r="F92" s="5"/>
      <c r="G92" s="8"/>
    </row>
    <row r="93" ht="15.75" customHeight="1">
      <c r="A93" s="5"/>
      <c r="B93" s="5"/>
      <c r="C93" s="8"/>
      <c r="D93" s="5"/>
      <c r="E93" s="8"/>
      <c r="F93" s="5"/>
      <c r="G93" s="8"/>
    </row>
    <row r="94" ht="15.75" customHeight="1">
      <c r="A94" s="5"/>
      <c r="B94" s="5"/>
      <c r="C94" s="8"/>
      <c r="D94" s="5"/>
      <c r="E94" s="8"/>
      <c r="F94" s="5"/>
      <c r="G94" s="8"/>
    </row>
    <row r="95" ht="15.75" customHeight="1">
      <c r="A95" s="5"/>
      <c r="B95" s="5"/>
      <c r="C95" s="8"/>
      <c r="D95" s="5"/>
      <c r="E95" s="8"/>
      <c r="F95" s="5"/>
      <c r="G95" s="8"/>
    </row>
    <row r="96" ht="15.75" customHeight="1">
      <c r="A96" s="5"/>
      <c r="B96" s="5"/>
      <c r="C96" s="8"/>
      <c r="D96" s="5"/>
      <c r="E96" s="8"/>
      <c r="F96" s="5"/>
      <c r="G96" s="8"/>
    </row>
    <row r="97" ht="15.75" customHeight="1">
      <c r="A97" s="5"/>
      <c r="B97" s="5"/>
      <c r="C97" s="8"/>
      <c r="D97" s="5"/>
      <c r="E97" s="8"/>
      <c r="F97" s="5"/>
      <c r="G97" s="8"/>
    </row>
    <row r="98" ht="15.75" customHeight="1">
      <c r="A98" s="5"/>
      <c r="B98" s="5"/>
      <c r="C98" s="8"/>
      <c r="D98" s="5"/>
      <c r="E98" s="8"/>
      <c r="F98" s="5"/>
      <c r="G98" s="8"/>
    </row>
    <row r="99" ht="15.75" customHeight="1">
      <c r="A99" s="5"/>
      <c r="B99" s="5"/>
      <c r="C99" s="8"/>
      <c r="D99" s="5"/>
      <c r="E99" s="8"/>
      <c r="F99" s="5"/>
      <c r="G99" s="8"/>
    </row>
    <row r="100" ht="15.75" customHeight="1">
      <c r="A100" s="5"/>
      <c r="B100" s="5"/>
      <c r="C100" s="8"/>
      <c r="D100" s="5"/>
      <c r="E100" s="8"/>
      <c r="F100" s="5"/>
      <c r="G100" s="8"/>
    </row>
    <row r="101" ht="15.75" customHeight="1">
      <c r="A101" s="27"/>
      <c r="B101" s="27"/>
      <c r="C101" s="28"/>
      <c r="D101" s="27"/>
      <c r="E101" s="28"/>
      <c r="F101" s="27"/>
      <c r="G101" s="28"/>
    </row>
    <row r="102" ht="15.75" customHeight="1">
      <c r="A102" s="27"/>
      <c r="B102" s="27"/>
      <c r="C102" s="28"/>
      <c r="D102" s="27"/>
      <c r="E102" s="28"/>
      <c r="F102" s="27"/>
      <c r="G102" s="28"/>
    </row>
    <row r="103" ht="15.75" customHeight="1">
      <c r="A103" s="27"/>
      <c r="B103" s="27"/>
      <c r="C103" s="28"/>
      <c r="D103" s="27"/>
      <c r="E103" s="28"/>
      <c r="F103" s="27"/>
      <c r="G103" s="28"/>
    </row>
    <row r="104" ht="15.75" customHeight="1">
      <c r="A104" s="27"/>
      <c r="B104" s="27"/>
      <c r="C104" s="28"/>
      <c r="D104" s="27"/>
      <c r="E104" s="28"/>
      <c r="F104" s="27"/>
      <c r="G104" s="28"/>
    </row>
    <row r="105" ht="15.75" customHeight="1">
      <c r="A105" s="27"/>
      <c r="B105" s="27"/>
      <c r="C105" s="28"/>
      <c r="D105" s="27"/>
      <c r="E105" s="28"/>
      <c r="F105" s="27"/>
      <c r="G105" s="28"/>
    </row>
    <row r="106" ht="15.75" customHeight="1">
      <c r="A106" s="27"/>
      <c r="B106" s="27"/>
      <c r="C106" s="28"/>
      <c r="D106" s="27"/>
      <c r="E106" s="28"/>
      <c r="F106" s="27"/>
      <c r="G106" s="28"/>
    </row>
    <row r="107" ht="15.75" customHeight="1">
      <c r="A107" s="27"/>
      <c r="B107" s="27"/>
      <c r="C107" s="28"/>
      <c r="D107" s="27"/>
      <c r="E107" s="28"/>
      <c r="F107" s="27"/>
      <c r="G107" s="28"/>
    </row>
    <row r="108" ht="15.75" customHeight="1">
      <c r="A108" s="27"/>
      <c r="B108" s="27"/>
      <c r="C108" s="28"/>
      <c r="D108" s="27"/>
      <c r="E108" s="28"/>
      <c r="F108" s="27"/>
      <c r="G108" s="28"/>
    </row>
    <row r="109" ht="15.75" customHeight="1">
      <c r="A109" s="27"/>
      <c r="B109" s="27"/>
      <c r="C109" s="28"/>
      <c r="D109" s="27"/>
      <c r="E109" s="28"/>
      <c r="F109" s="27"/>
      <c r="G109" s="28"/>
    </row>
    <row r="110" ht="15.75" customHeight="1">
      <c r="A110" s="27"/>
      <c r="B110" s="27"/>
      <c r="C110" s="28"/>
      <c r="D110" s="27"/>
      <c r="E110" s="28"/>
      <c r="F110" s="27"/>
      <c r="G110" s="28"/>
    </row>
    <row r="111" ht="15.75" customHeight="1">
      <c r="A111" s="27"/>
      <c r="B111" s="27"/>
      <c r="C111" s="28"/>
      <c r="D111" s="27"/>
      <c r="E111" s="28"/>
      <c r="F111" s="27"/>
      <c r="G111" s="28"/>
    </row>
    <row r="112" ht="15.75" customHeight="1">
      <c r="A112" s="27"/>
      <c r="B112" s="27"/>
      <c r="C112" s="28"/>
      <c r="D112" s="27"/>
      <c r="E112" s="28"/>
      <c r="F112" s="27"/>
      <c r="G112" s="28"/>
    </row>
    <row r="113" ht="15.75" customHeight="1">
      <c r="A113" s="27"/>
      <c r="B113" s="27"/>
      <c r="C113" s="28"/>
      <c r="D113" s="27"/>
      <c r="E113" s="28"/>
      <c r="F113" s="27"/>
      <c r="G113" s="28"/>
    </row>
    <row r="114" ht="15.75" customHeight="1">
      <c r="A114" s="27"/>
      <c r="B114" s="27"/>
      <c r="C114" s="28"/>
      <c r="D114" s="27"/>
      <c r="E114" s="28"/>
      <c r="F114" s="27"/>
      <c r="G114" s="28"/>
    </row>
    <row r="115" ht="15.75" customHeight="1">
      <c r="A115" s="27"/>
      <c r="B115" s="27"/>
      <c r="C115" s="28"/>
      <c r="D115" s="27"/>
      <c r="E115" s="28"/>
      <c r="F115" s="27"/>
      <c r="G115" s="28"/>
    </row>
    <row r="116" ht="15.75" customHeight="1">
      <c r="A116" s="27"/>
      <c r="B116" s="27"/>
      <c r="C116" s="28"/>
      <c r="D116" s="27"/>
      <c r="E116" s="28"/>
      <c r="F116" s="27"/>
      <c r="G116" s="28"/>
    </row>
    <row r="117" ht="15.75" customHeight="1">
      <c r="A117" s="27"/>
      <c r="B117" s="27"/>
      <c r="C117" s="28"/>
      <c r="D117" s="27"/>
      <c r="E117" s="28"/>
      <c r="F117" s="27"/>
      <c r="G117" s="28"/>
    </row>
    <row r="118" ht="15.75" customHeight="1">
      <c r="A118" s="27"/>
      <c r="B118" s="27"/>
      <c r="C118" s="28"/>
      <c r="D118" s="27"/>
      <c r="E118" s="28"/>
      <c r="F118" s="27"/>
      <c r="G118" s="28"/>
    </row>
    <row r="119" ht="15.75" customHeight="1">
      <c r="A119" s="27"/>
      <c r="B119" s="27"/>
      <c r="C119" s="28"/>
      <c r="D119" s="27"/>
      <c r="E119" s="28"/>
      <c r="F119" s="27"/>
      <c r="G119" s="28"/>
    </row>
    <row r="120" ht="15.75" customHeight="1">
      <c r="A120" s="27"/>
      <c r="B120" s="27"/>
      <c r="C120" s="28"/>
      <c r="D120" s="27"/>
      <c r="E120" s="28"/>
      <c r="F120" s="27"/>
      <c r="G120" s="28"/>
    </row>
    <row r="121" ht="15.75" customHeight="1">
      <c r="A121" s="27"/>
      <c r="B121" s="27"/>
      <c r="C121" s="28"/>
      <c r="D121" s="27"/>
      <c r="E121" s="28"/>
      <c r="F121" s="27"/>
      <c r="G121" s="28"/>
    </row>
    <row r="122" ht="15.75" customHeight="1">
      <c r="A122" s="27"/>
      <c r="B122" s="27"/>
      <c r="C122" s="28"/>
      <c r="D122" s="27"/>
      <c r="E122" s="28"/>
      <c r="F122" s="27"/>
      <c r="G122" s="28"/>
    </row>
    <row r="123" ht="15.75" customHeight="1">
      <c r="A123" s="27"/>
      <c r="B123" s="27"/>
      <c r="C123" s="28"/>
      <c r="D123" s="27"/>
      <c r="E123" s="28"/>
      <c r="F123" s="27"/>
      <c r="G123" s="28"/>
    </row>
    <row r="124" ht="15.75" customHeight="1">
      <c r="C124" s="2"/>
      <c r="E124" s="2"/>
      <c r="G124" s="2"/>
    </row>
    <row r="125" ht="15.75" customHeight="1">
      <c r="C125" s="2"/>
      <c r="E125" s="2"/>
      <c r="G125" s="2"/>
    </row>
    <row r="126" ht="15.75" customHeight="1">
      <c r="C126" s="2"/>
      <c r="E126" s="2"/>
      <c r="G126" s="2"/>
    </row>
    <row r="127" ht="15.75" customHeight="1">
      <c r="C127" s="2"/>
      <c r="E127" s="2"/>
      <c r="G127" s="2"/>
    </row>
    <row r="128" ht="15.75" customHeight="1">
      <c r="C128" s="2"/>
      <c r="E128" s="2"/>
      <c r="G128" s="2"/>
    </row>
    <row r="129" ht="15.75" customHeight="1">
      <c r="C129" s="2"/>
      <c r="E129" s="2"/>
      <c r="G129" s="2"/>
    </row>
    <row r="130" ht="15.75" customHeight="1">
      <c r="C130" s="2"/>
      <c r="E130" s="2"/>
      <c r="G130" s="2"/>
    </row>
    <row r="131" ht="15.75" customHeight="1">
      <c r="C131" s="2"/>
      <c r="E131" s="2"/>
      <c r="G131" s="2"/>
    </row>
    <row r="132" ht="15.75" customHeight="1">
      <c r="C132" s="2"/>
      <c r="E132" s="2"/>
      <c r="G132" s="2"/>
    </row>
    <row r="133" ht="15.75" customHeight="1">
      <c r="C133" s="2"/>
      <c r="E133" s="2"/>
      <c r="G133" s="2"/>
    </row>
    <row r="134" ht="15.75" customHeight="1">
      <c r="C134" s="2"/>
      <c r="E134" s="2"/>
      <c r="G134" s="2"/>
    </row>
    <row r="135" ht="15.75" customHeight="1">
      <c r="C135" s="2"/>
      <c r="E135" s="2"/>
      <c r="G135" s="2"/>
    </row>
    <row r="136" ht="15.75" customHeight="1">
      <c r="C136" s="2"/>
      <c r="E136" s="2"/>
      <c r="G136" s="2"/>
    </row>
    <row r="137" ht="15.75" customHeight="1">
      <c r="C137" s="2"/>
      <c r="E137" s="2"/>
      <c r="G137" s="2"/>
    </row>
    <row r="138" ht="15.75" customHeight="1">
      <c r="C138" s="2"/>
      <c r="E138" s="2"/>
      <c r="G138" s="2"/>
    </row>
    <row r="139" ht="15.75" customHeight="1">
      <c r="C139" s="2"/>
      <c r="E139" s="2"/>
      <c r="G139" s="2"/>
    </row>
    <row r="140" ht="15.75" customHeight="1">
      <c r="C140" s="2"/>
      <c r="E140" s="2"/>
      <c r="G140" s="2"/>
    </row>
    <row r="141" ht="15.75" customHeight="1">
      <c r="C141" s="2"/>
      <c r="E141" s="2"/>
      <c r="G141" s="2"/>
    </row>
    <row r="142" ht="15.75" customHeight="1">
      <c r="C142" s="2"/>
      <c r="E142" s="2"/>
      <c r="G142" s="2"/>
    </row>
    <row r="143" ht="15.75" customHeight="1">
      <c r="C143" s="2"/>
      <c r="E143" s="2"/>
      <c r="G143" s="2"/>
    </row>
    <row r="144" ht="15.75" customHeight="1">
      <c r="C144" s="2"/>
      <c r="E144" s="2"/>
      <c r="G144" s="2"/>
    </row>
    <row r="145" ht="15.75" customHeight="1">
      <c r="C145" s="2"/>
      <c r="E145" s="2"/>
      <c r="G145" s="2"/>
    </row>
    <row r="146" ht="15.75" customHeight="1">
      <c r="C146" s="2"/>
      <c r="E146" s="2"/>
      <c r="G146" s="2"/>
    </row>
    <row r="147" ht="15.75" customHeight="1">
      <c r="C147" s="2"/>
      <c r="E147" s="2"/>
      <c r="G147" s="2"/>
    </row>
    <row r="148" ht="15.75" customHeight="1">
      <c r="C148" s="2"/>
      <c r="E148" s="2"/>
      <c r="G148" s="2"/>
    </row>
    <row r="149" ht="15.75" customHeight="1">
      <c r="C149" s="2"/>
      <c r="E149" s="2"/>
      <c r="G149" s="2"/>
    </row>
    <row r="150" ht="15.75" customHeight="1">
      <c r="C150" s="2"/>
      <c r="E150" s="2"/>
      <c r="G150" s="2"/>
    </row>
    <row r="151" ht="15.75" customHeight="1">
      <c r="C151" s="2"/>
      <c r="E151" s="2"/>
      <c r="G151" s="2"/>
    </row>
    <row r="152" ht="15.75" customHeight="1">
      <c r="C152" s="2"/>
      <c r="E152" s="2"/>
      <c r="G152" s="2"/>
    </row>
    <row r="153" ht="15.75" customHeight="1">
      <c r="C153" s="2"/>
      <c r="E153" s="2"/>
      <c r="G153" s="2"/>
    </row>
    <row r="154" ht="15.75" customHeight="1">
      <c r="C154" s="2"/>
      <c r="E154" s="2"/>
      <c r="G154" s="2"/>
    </row>
    <row r="155" ht="15.75" customHeight="1">
      <c r="C155" s="2"/>
      <c r="E155" s="2"/>
      <c r="G155" s="2"/>
    </row>
    <row r="156" ht="15.75" customHeight="1">
      <c r="C156" s="2"/>
      <c r="E156" s="2"/>
      <c r="G156" s="2"/>
    </row>
    <row r="157" ht="15.75" customHeight="1">
      <c r="C157" s="2"/>
      <c r="E157" s="2"/>
      <c r="G157" s="2"/>
    </row>
    <row r="158" ht="15.75" customHeight="1">
      <c r="C158" s="2"/>
      <c r="E158" s="2"/>
      <c r="G158" s="2"/>
    </row>
    <row r="159" ht="15.75" customHeight="1">
      <c r="C159" s="2"/>
      <c r="E159" s="2"/>
      <c r="G159" s="2"/>
    </row>
    <row r="160" ht="15.75" customHeight="1">
      <c r="C160" s="2"/>
      <c r="E160" s="2"/>
      <c r="G160" s="2"/>
    </row>
    <row r="161" ht="15.75" customHeight="1">
      <c r="C161" s="2"/>
      <c r="E161" s="2"/>
      <c r="G161" s="2"/>
    </row>
    <row r="162" ht="15.75" customHeight="1">
      <c r="C162" s="2"/>
      <c r="E162" s="2"/>
      <c r="G162" s="2"/>
    </row>
    <row r="163" ht="15.75" customHeight="1">
      <c r="C163" s="2"/>
      <c r="E163" s="2"/>
      <c r="G163" s="2"/>
    </row>
    <row r="164" ht="15.75" customHeight="1">
      <c r="C164" s="2"/>
      <c r="E164" s="2"/>
      <c r="G164" s="2"/>
    </row>
    <row r="165" ht="15.75" customHeight="1">
      <c r="C165" s="2"/>
      <c r="E165" s="2"/>
      <c r="G165" s="2"/>
    </row>
    <row r="166" ht="15.75" customHeight="1">
      <c r="C166" s="2"/>
      <c r="E166" s="2"/>
      <c r="G166" s="2"/>
    </row>
    <row r="167" ht="15.75" customHeight="1">
      <c r="C167" s="2"/>
      <c r="E167" s="2"/>
      <c r="G167" s="2"/>
    </row>
    <row r="168" ht="15.75" customHeight="1">
      <c r="C168" s="2"/>
      <c r="E168" s="2"/>
      <c r="G168" s="2"/>
    </row>
    <row r="169" ht="15.75" customHeight="1">
      <c r="C169" s="2"/>
      <c r="E169" s="2"/>
      <c r="G169" s="2"/>
    </row>
    <row r="170" ht="15.75" customHeight="1">
      <c r="C170" s="2"/>
      <c r="E170" s="2"/>
      <c r="G170" s="2"/>
    </row>
    <row r="171" ht="15.75" customHeight="1">
      <c r="C171" s="2"/>
      <c r="E171" s="2"/>
      <c r="G171" s="2"/>
    </row>
    <row r="172" ht="15.75" customHeight="1">
      <c r="C172" s="2"/>
      <c r="E172" s="2"/>
      <c r="G172" s="2"/>
    </row>
    <row r="173" ht="15.75" customHeight="1">
      <c r="C173" s="2"/>
      <c r="E173" s="2"/>
      <c r="G173" s="2"/>
    </row>
    <row r="174" ht="15.75" customHeight="1">
      <c r="C174" s="2"/>
      <c r="E174" s="2"/>
      <c r="G174" s="2"/>
    </row>
    <row r="175" ht="15.75" customHeight="1">
      <c r="C175" s="2"/>
      <c r="E175" s="2"/>
      <c r="G175" s="2"/>
    </row>
    <row r="176" ht="15.75" customHeight="1">
      <c r="C176" s="2"/>
      <c r="E176" s="2"/>
      <c r="G176" s="2"/>
    </row>
    <row r="177" ht="15.75" customHeight="1">
      <c r="C177" s="2"/>
      <c r="E177" s="2"/>
      <c r="G177" s="2"/>
    </row>
    <row r="178" ht="15.75" customHeight="1">
      <c r="C178" s="2"/>
      <c r="E178" s="2"/>
      <c r="G178" s="2"/>
    </row>
    <row r="179" ht="15.75" customHeight="1">
      <c r="C179" s="2"/>
      <c r="E179" s="2"/>
      <c r="G179" s="2"/>
    </row>
    <row r="180" ht="15.75" customHeight="1">
      <c r="C180" s="2"/>
      <c r="E180" s="2"/>
      <c r="G180" s="2"/>
    </row>
    <row r="181" ht="15.75" customHeight="1">
      <c r="C181" s="2"/>
      <c r="E181" s="2"/>
      <c r="G181" s="2"/>
    </row>
    <row r="182" ht="15.75" customHeight="1">
      <c r="C182" s="2"/>
      <c r="E182" s="2"/>
      <c r="G182" s="2"/>
    </row>
    <row r="183" ht="15.75" customHeight="1">
      <c r="C183" s="2"/>
      <c r="E183" s="2"/>
      <c r="G183" s="2"/>
    </row>
    <row r="184" ht="15.75" customHeight="1">
      <c r="C184" s="2"/>
      <c r="E184" s="2"/>
      <c r="G184" s="2"/>
    </row>
    <row r="185" ht="15.75" customHeight="1">
      <c r="C185" s="2"/>
      <c r="E185" s="2"/>
      <c r="G185" s="2"/>
    </row>
    <row r="186" ht="15.75" customHeight="1">
      <c r="C186" s="2"/>
      <c r="E186" s="2"/>
      <c r="G186" s="2"/>
    </row>
    <row r="187" ht="15.75" customHeight="1">
      <c r="C187" s="2"/>
      <c r="E187" s="2"/>
      <c r="G187" s="2"/>
    </row>
    <row r="188" ht="15.75" customHeight="1">
      <c r="C188" s="2"/>
      <c r="E188" s="2"/>
      <c r="G188" s="2"/>
    </row>
    <row r="189" ht="15.75" customHeight="1">
      <c r="C189" s="2"/>
      <c r="E189" s="2"/>
      <c r="G189" s="2"/>
    </row>
    <row r="190" ht="15.75" customHeight="1">
      <c r="C190" s="2"/>
      <c r="E190" s="2"/>
      <c r="G190" s="2"/>
    </row>
    <row r="191" ht="15.75" customHeight="1">
      <c r="C191" s="2"/>
      <c r="E191" s="2"/>
      <c r="G191" s="2"/>
    </row>
    <row r="192" ht="15.75" customHeight="1">
      <c r="C192" s="2"/>
      <c r="E192" s="2"/>
      <c r="G192" s="2"/>
    </row>
    <row r="193" ht="15.75" customHeight="1">
      <c r="C193" s="2"/>
      <c r="E193" s="2"/>
      <c r="G193" s="2"/>
    </row>
    <row r="194" ht="15.75" customHeight="1">
      <c r="C194" s="2"/>
      <c r="E194" s="2"/>
      <c r="G194" s="2"/>
    </row>
    <row r="195" ht="15.75" customHeight="1">
      <c r="C195" s="2"/>
      <c r="E195" s="2"/>
      <c r="G195" s="2"/>
    </row>
    <row r="196" ht="15.75" customHeight="1">
      <c r="C196" s="2"/>
      <c r="E196" s="2"/>
      <c r="G196" s="2"/>
    </row>
    <row r="197" ht="15.75" customHeight="1">
      <c r="C197" s="2"/>
      <c r="E197" s="2"/>
      <c r="G197" s="2"/>
    </row>
    <row r="198" ht="15.75" customHeight="1">
      <c r="C198" s="2"/>
      <c r="E198" s="2"/>
      <c r="G198" s="2"/>
    </row>
    <row r="199" ht="15.75" customHeight="1">
      <c r="C199" s="2"/>
      <c r="E199" s="2"/>
      <c r="G199" s="2"/>
    </row>
    <row r="200" ht="15.75" customHeight="1">
      <c r="C200" s="2"/>
      <c r="E200" s="2"/>
      <c r="G200" s="2"/>
    </row>
    <row r="201" ht="15.75" customHeight="1">
      <c r="C201" s="2"/>
      <c r="E201" s="2"/>
      <c r="G201" s="2"/>
    </row>
    <row r="202" ht="15.75" customHeight="1">
      <c r="C202" s="2"/>
      <c r="E202" s="2"/>
      <c r="G202" s="2"/>
    </row>
    <row r="203" ht="15.75" customHeight="1">
      <c r="C203" s="2"/>
      <c r="E203" s="2"/>
      <c r="G203" s="2"/>
    </row>
    <row r="204" ht="15.75" customHeight="1">
      <c r="C204" s="2"/>
      <c r="E204" s="2"/>
      <c r="G204" s="2"/>
    </row>
    <row r="205" ht="15.75" customHeight="1">
      <c r="C205" s="2"/>
      <c r="E205" s="2"/>
      <c r="G205" s="2"/>
    </row>
    <row r="206" ht="15.75" customHeight="1">
      <c r="C206" s="2"/>
      <c r="E206" s="2"/>
      <c r="G206" s="2"/>
    </row>
    <row r="207" ht="15.75" customHeight="1">
      <c r="C207" s="2"/>
      <c r="E207" s="2"/>
      <c r="G207" s="2"/>
    </row>
    <row r="208" ht="15.75" customHeight="1">
      <c r="C208" s="2"/>
      <c r="E208" s="2"/>
      <c r="G208" s="2"/>
    </row>
    <row r="209" ht="15.75" customHeight="1">
      <c r="C209" s="2"/>
      <c r="E209" s="2"/>
      <c r="G209" s="2"/>
    </row>
    <row r="210" ht="15.75" customHeight="1">
      <c r="C210" s="2"/>
      <c r="E210" s="2"/>
      <c r="G210" s="2"/>
    </row>
    <row r="211" ht="15.75" customHeight="1">
      <c r="C211" s="2"/>
      <c r="E211" s="2"/>
      <c r="G211" s="2"/>
    </row>
    <row r="212" ht="15.75" customHeight="1">
      <c r="C212" s="2"/>
      <c r="E212" s="2"/>
      <c r="G212" s="2"/>
    </row>
    <row r="213" ht="15.75" customHeight="1">
      <c r="C213" s="2"/>
      <c r="E213" s="2"/>
      <c r="G213" s="2"/>
    </row>
    <row r="214" ht="15.75" customHeight="1">
      <c r="C214" s="2"/>
      <c r="E214" s="2"/>
      <c r="G214" s="2"/>
    </row>
    <row r="215" ht="15.75" customHeight="1">
      <c r="C215" s="2"/>
      <c r="E215" s="2"/>
      <c r="G215" s="2"/>
    </row>
    <row r="216" ht="15.75" customHeight="1">
      <c r="C216" s="2"/>
      <c r="E216" s="2"/>
      <c r="G216" s="2"/>
    </row>
    <row r="217" ht="15.75" customHeight="1">
      <c r="C217" s="2"/>
      <c r="E217" s="2"/>
      <c r="G217" s="2"/>
    </row>
    <row r="218" ht="15.75" customHeight="1">
      <c r="C218" s="2"/>
      <c r="E218" s="2"/>
      <c r="G218" s="2"/>
    </row>
    <row r="219" ht="15.75" customHeight="1">
      <c r="C219" s="2"/>
      <c r="E219" s="2"/>
      <c r="G219" s="2"/>
    </row>
    <row r="220" ht="15.75" customHeight="1">
      <c r="C220" s="2"/>
      <c r="E220" s="2"/>
      <c r="G220" s="2"/>
    </row>
    <row r="221" ht="15.75" customHeight="1">
      <c r="C221" s="2"/>
      <c r="E221" s="2"/>
      <c r="G221" s="2"/>
    </row>
    <row r="222" ht="15.75" customHeight="1">
      <c r="C222" s="2"/>
      <c r="E222" s="2"/>
      <c r="G222" s="2"/>
    </row>
    <row r="223" ht="15.75" customHeight="1">
      <c r="C223" s="2"/>
      <c r="E223" s="2"/>
      <c r="G223" s="2"/>
    </row>
    <row r="224" ht="15.75" customHeight="1">
      <c r="C224" s="2"/>
      <c r="E224" s="2"/>
      <c r="G224" s="2"/>
    </row>
    <row r="225" ht="15.75" customHeight="1">
      <c r="C225" s="2"/>
      <c r="E225" s="2"/>
      <c r="G225" s="2"/>
    </row>
    <row r="226" ht="15.75" customHeight="1">
      <c r="C226" s="2"/>
      <c r="E226" s="2"/>
      <c r="G226" s="2"/>
    </row>
    <row r="227" ht="15.75" customHeight="1">
      <c r="C227" s="2"/>
      <c r="E227" s="2"/>
      <c r="G227" s="2"/>
    </row>
    <row r="228" ht="15.75" customHeight="1">
      <c r="C228" s="2"/>
      <c r="E228" s="2"/>
      <c r="G228" s="2"/>
    </row>
    <row r="229" ht="15.75" customHeight="1">
      <c r="C229" s="2"/>
      <c r="E229" s="2"/>
      <c r="G229" s="2"/>
    </row>
    <row r="230" ht="15.75" customHeight="1">
      <c r="C230" s="2"/>
      <c r="E230" s="2"/>
      <c r="G230" s="2"/>
    </row>
    <row r="231" ht="15.75" customHeight="1">
      <c r="C231" s="2"/>
      <c r="E231" s="2"/>
      <c r="G231" s="2"/>
    </row>
    <row r="232" ht="15.75" customHeight="1">
      <c r="C232" s="2"/>
      <c r="E232" s="2"/>
      <c r="G232" s="2"/>
    </row>
    <row r="233" ht="15.75" customHeight="1">
      <c r="C233" s="2"/>
      <c r="E233" s="2"/>
      <c r="G233" s="2"/>
    </row>
    <row r="234" ht="15.75" customHeight="1">
      <c r="C234" s="2"/>
      <c r="E234" s="2"/>
      <c r="G234" s="2"/>
    </row>
    <row r="235" ht="15.75" customHeight="1">
      <c r="C235" s="2"/>
      <c r="E235" s="2"/>
      <c r="G235" s="2"/>
    </row>
    <row r="236" ht="15.75" customHeight="1">
      <c r="C236" s="2"/>
      <c r="E236" s="2"/>
      <c r="G236" s="2"/>
    </row>
    <row r="237" ht="15.75" customHeight="1">
      <c r="C237" s="2"/>
      <c r="E237" s="2"/>
      <c r="G237" s="2"/>
    </row>
    <row r="238" ht="15.75" customHeight="1">
      <c r="C238" s="2"/>
      <c r="E238" s="2"/>
      <c r="G238" s="2"/>
    </row>
    <row r="239" ht="15.75" customHeight="1">
      <c r="C239" s="2"/>
      <c r="E239" s="2"/>
      <c r="G239" s="2"/>
    </row>
    <row r="240" ht="15.75" customHeight="1">
      <c r="C240" s="2"/>
      <c r="E240" s="2"/>
      <c r="G240" s="2"/>
    </row>
    <row r="241" ht="15.75" customHeight="1">
      <c r="C241" s="2"/>
      <c r="E241" s="2"/>
      <c r="G241" s="2"/>
    </row>
    <row r="242" ht="15.75" customHeight="1">
      <c r="C242" s="2"/>
      <c r="E242" s="2"/>
      <c r="G242" s="2"/>
    </row>
    <row r="243" ht="15.75" customHeight="1">
      <c r="C243" s="2"/>
      <c r="E243" s="2"/>
      <c r="G243" s="2"/>
    </row>
    <row r="244" ht="15.75" customHeight="1">
      <c r="C244" s="2"/>
      <c r="E244" s="2"/>
      <c r="G244" s="2"/>
    </row>
    <row r="245" ht="15.75" customHeight="1">
      <c r="C245" s="2"/>
      <c r="E245" s="2"/>
      <c r="G245" s="2"/>
    </row>
    <row r="246" ht="15.75" customHeight="1">
      <c r="C246" s="2"/>
      <c r="E246" s="2"/>
      <c r="G246" s="2"/>
    </row>
    <row r="247" ht="15.75" customHeight="1">
      <c r="C247" s="2"/>
      <c r="E247" s="2"/>
      <c r="G247" s="2"/>
    </row>
    <row r="248" ht="15.75" customHeight="1">
      <c r="C248" s="2"/>
      <c r="E248" s="2"/>
      <c r="G248" s="2"/>
    </row>
    <row r="249" ht="15.75" customHeight="1">
      <c r="C249" s="2"/>
      <c r="E249" s="2"/>
      <c r="G249" s="2"/>
    </row>
    <row r="250" ht="15.75" customHeight="1">
      <c r="C250" s="2"/>
      <c r="E250" s="2"/>
      <c r="G250" s="2"/>
    </row>
    <row r="251" ht="15.75" customHeight="1">
      <c r="C251" s="2"/>
      <c r="E251" s="2"/>
      <c r="G251" s="2"/>
    </row>
    <row r="252" ht="15.75" customHeight="1">
      <c r="C252" s="2"/>
      <c r="E252" s="2"/>
      <c r="G252" s="2"/>
    </row>
    <row r="253" ht="15.75" customHeight="1">
      <c r="C253" s="2"/>
      <c r="E253" s="2"/>
      <c r="G253" s="2"/>
    </row>
    <row r="254" ht="15.75" customHeight="1">
      <c r="C254" s="2"/>
      <c r="E254" s="2"/>
      <c r="G254" s="2"/>
    </row>
    <row r="255" ht="15.75" customHeight="1">
      <c r="C255" s="2"/>
      <c r="E255" s="2"/>
      <c r="G255" s="2"/>
    </row>
    <row r="256" ht="15.75" customHeight="1">
      <c r="C256" s="2"/>
      <c r="E256" s="2"/>
      <c r="G256" s="2"/>
    </row>
    <row r="257" ht="15.75" customHeight="1">
      <c r="C257" s="2"/>
      <c r="E257" s="2"/>
      <c r="G257" s="2"/>
    </row>
    <row r="258" ht="15.75" customHeight="1">
      <c r="C258" s="2"/>
      <c r="E258" s="2"/>
      <c r="G258" s="2"/>
    </row>
    <row r="259" ht="15.75" customHeight="1">
      <c r="C259" s="2"/>
      <c r="E259" s="2"/>
      <c r="G259" s="2"/>
    </row>
    <row r="260" ht="15.75" customHeight="1">
      <c r="C260" s="2"/>
      <c r="E260" s="2"/>
      <c r="G260" s="2"/>
    </row>
    <row r="261" ht="15.75" customHeight="1">
      <c r="C261" s="2"/>
      <c r="E261" s="2"/>
      <c r="G261" s="2"/>
    </row>
    <row r="262" ht="15.75" customHeight="1">
      <c r="C262" s="2"/>
      <c r="E262" s="2"/>
      <c r="G262" s="2"/>
    </row>
    <row r="263" ht="15.75" customHeight="1">
      <c r="C263" s="2"/>
      <c r="E263" s="2"/>
      <c r="G263" s="2"/>
    </row>
    <row r="264" ht="15.75" customHeight="1">
      <c r="C264" s="2"/>
      <c r="E264" s="2"/>
      <c r="G264" s="2"/>
    </row>
    <row r="265" ht="15.75" customHeight="1">
      <c r="C265" s="2"/>
      <c r="E265" s="2"/>
      <c r="G265" s="2"/>
    </row>
    <row r="266" ht="15.75" customHeight="1">
      <c r="C266" s="2"/>
      <c r="E266" s="2"/>
      <c r="G266" s="2"/>
    </row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4.0" topLeftCell="B5" activePane="bottomRight" state="frozen"/>
      <selection activeCell="B1" sqref="B1" pane="topRight"/>
      <selection activeCell="A5" sqref="A5" pane="bottomLeft"/>
      <selection activeCell="B5" sqref="B5" pane="bottomRight"/>
    </sheetView>
  </sheetViews>
  <sheetFormatPr customHeight="1" defaultColWidth="14.43" defaultRowHeight="15.0" outlineLevelRow="1"/>
  <cols>
    <col customWidth="1" min="1" max="1" width="31.0"/>
    <col customWidth="1" min="2" max="2" width="11.57"/>
    <col customWidth="1" min="3" max="3" width="5.43"/>
    <col customWidth="1" min="4" max="4" width="11.57"/>
    <col customWidth="1" min="5" max="5" width="5.43"/>
    <col customWidth="1" min="6" max="6" width="11.57"/>
    <col customWidth="1" min="7" max="7" width="5.43"/>
  </cols>
  <sheetData>
    <row r="1" ht="15.75" customHeight="1">
      <c r="A1" s="1" t="s">
        <v>0</v>
      </c>
      <c r="B1" s="1"/>
      <c r="C1" s="2"/>
      <c r="D1" s="1"/>
      <c r="E1" s="2"/>
      <c r="F1" s="1"/>
      <c r="G1" s="2"/>
    </row>
    <row r="2" ht="15.75" customHeight="1">
      <c r="A2" s="1" t="s">
        <v>1</v>
      </c>
      <c r="B2" s="1"/>
      <c r="C2" s="2"/>
      <c r="D2" s="1"/>
      <c r="E2" s="2"/>
      <c r="F2" s="1"/>
      <c r="G2" s="2"/>
    </row>
    <row r="3" ht="15.75" customHeight="1">
      <c r="A3" s="3" t="s">
        <v>2</v>
      </c>
      <c r="B3" s="4"/>
      <c r="C3" s="2"/>
      <c r="D3" s="4"/>
      <c r="E3" s="2"/>
      <c r="F3" s="4"/>
      <c r="G3" s="2"/>
    </row>
    <row r="4" ht="15.75" customHeight="1">
      <c r="A4" s="5"/>
      <c r="B4" s="6">
        <v>2020.0</v>
      </c>
      <c r="C4" s="7"/>
      <c r="D4" s="6">
        <v>2021.0</v>
      </c>
      <c r="E4" s="7"/>
      <c r="F4" s="6">
        <v>2022.0</v>
      </c>
      <c r="G4" s="8"/>
    </row>
    <row r="5" ht="15.75" customHeight="1">
      <c r="A5" s="9"/>
      <c r="B5" s="10" t="s">
        <v>3</v>
      </c>
      <c r="C5" s="8"/>
      <c r="D5" s="10" t="s">
        <v>3</v>
      </c>
      <c r="E5" s="8"/>
      <c r="F5" s="10" t="s">
        <v>3</v>
      </c>
      <c r="G5" s="8"/>
    </row>
    <row r="6" ht="15.75" customHeight="1">
      <c r="A6" s="11" t="s">
        <v>4</v>
      </c>
      <c r="B6" s="12"/>
      <c r="C6" s="8"/>
      <c r="D6" s="12"/>
      <c r="E6" s="8"/>
      <c r="F6" s="12"/>
      <c r="G6" s="8"/>
    </row>
    <row r="7" ht="15.75" customHeight="1">
      <c r="A7" s="11" t="s">
        <v>5</v>
      </c>
      <c r="B7" s="13">
        <f>146972-1955</f>
        <v>145017</v>
      </c>
      <c r="C7" s="8"/>
      <c r="D7" s="13">
        <v>187912.0</v>
      </c>
      <c r="E7" s="8"/>
      <c r="F7" s="15">
        <v>216905.17</v>
      </c>
      <c r="G7" s="8"/>
    </row>
    <row r="8" ht="15.75" customHeight="1">
      <c r="A8" s="11" t="s">
        <v>6</v>
      </c>
      <c r="B8" s="20">
        <f>B7</f>
        <v>145017</v>
      </c>
      <c r="C8" s="8"/>
      <c r="D8" s="20">
        <f>D7</f>
        <v>187912</v>
      </c>
      <c r="E8" s="8"/>
      <c r="F8" s="20">
        <f>F7</f>
        <v>216905.17</v>
      </c>
      <c r="G8" s="8"/>
    </row>
    <row r="9" ht="15.75" hidden="1" customHeight="1" outlineLevel="1">
      <c r="A9" s="11" t="s">
        <v>7</v>
      </c>
      <c r="B9" s="12"/>
      <c r="C9" s="8"/>
      <c r="D9" s="12"/>
      <c r="E9" s="8"/>
      <c r="F9" s="12"/>
      <c r="G9" s="8"/>
    </row>
    <row r="10" ht="15.75" hidden="1" customHeight="1" outlineLevel="1">
      <c r="A10" s="11" t="s">
        <v>8</v>
      </c>
      <c r="B10" s="12"/>
      <c r="C10" s="8"/>
      <c r="D10" s="12"/>
      <c r="E10" s="8"/>
      <c r="F10" s="12"/>
      <c r="G10" s="8"/>
    </row>
    <row r="11" ht="15.75" hidden="1" customHeight="1" outlineLevel="1">
      <c r="A11" s="11" t="s">
        <v>9</v>
      </c>
      <c r="B11" s="13">
        <v>0.0</v>
      </c>
      <c r="C11" s="8"/>
      <c r="D11" s="13">
        <v>0.0</v>
      </c>
      <c r="E11" s="8"/>
      <c r="F11" s="15">
        <v>801.05</v>
      </c>
      <c r="G11" s="8"/>
    </row>
    <row r="12" ht="15.75" hidden="1" customHeight="1" outlineLevel="1">
      <c r="A12" s="11" t="s">
        <v>10</v>
      </c>
      <c r="B12" s="13">
        <v>10768.0</v>
      </c>
      <c r="C12" s="8"/>
      <c r="D12" s="13">
        <v>13997.0</v>
      </c>
      <c r="E12" s="8"/>
      <c r="F12" s="15">
        <v>7636.06</v>
      </c>
      <c r="G12" s="8"/>
    </row>
    <row r="13" ht="15.75" hidden="1" customHeight="1" outlineLevel="1">
      <c r="A13" s="11" t="s">
        <v>11</v>
      </c>
      <c r="B13" s="13">
        <v>0.0</v>
      </c>
      <c r="C13" s="8"/>
      <c r="D13" s="13">
        <v>0.0</v>
      </c>
      <c r="E13" s="8"/>
      <c r="F13" s="13">
        <f>162.39</f>
        <v>162.39</v>
      </c>
      <c r="G13" s="8"/>
    </row>
    <row r="14" ht="15.75" hidden="1" customHeight="1" outlineLevel="1">
      <c r="A14" s="11" t="s">
        <v>12</v>
      </c>
      <c r="B14" s="20">
        <f>(((B10)+(B11))+(B12))+(B13)</f>
        <v>10768</v>
      </c>
      <c r="C14" s="8"/>
      <c r="D14" s="20">
        <f>(((D10)+(D11))+(D12))+(D13)</f>
        <v>13997</v>
      </c>
      <c r="E14" s="8"/>
      <c r="F14" s="20">
        <f>(((F10)+(F11))+(F12))+(F13)</f>
        <v>8599.5</v>
      </c>
      <c r="G14" s="8"/>
    </row>
    <row r="15" ht="15.75" hidden="1" customHeight="1" outlineLevel="1">
      <c r="A15" s="11" t="s">
        <v>13</v>
      </c>
      <c r="B15" s="13">
        <v>8158.0</v>
      </c>
      <c r="C15" s="8"/>
      <c r="D15" s="13">
        <v>37362.0</v>
      </c>
      <c r="E15" s="8"/>
      <c r="F15" s="15">
        <v>23039.95</v>
      </c>
      <c r="G15" s="8"/>
    </row>
    <row r="16" ht="15.75" customHeight="1" collapsed="1">
      <c r="A16" s="11" t="s">
        <v>14</v>
      </c>
      <c r="B16" s="20">
        <f>(B14)+(B15)</f>
        <v>18926</v>
      </c>
      <c r="C16" s="8">
        <f t="shared" ref="C16:C17" si="1">B16/B$8</f>
        <v>0.1305088369</v>
      </c>
      <c r="D16" s="20">
        <f>(D14)+(D15)</f>
        <v>51359</v>
      </c>
      <c r="E16" s="8"/>
      <c r="F16" s="20">
        <f>(F14)+(F15)</f>
        <v>31639.45</v>
      </c>
      <c r="G16" s="8"/>
    </row>
    <row r="17" ht="15.75" customHeight="1">
      <c r="A17" s="11" t="s">
        <v>15</v>
      </c>
      <c r="B17" s="20">
        <f>(B8)-(B16)</f>
        <v>126091</v>
      </c>
      <c r="C17" s="8">
        <f t="shared" si="1"/>
        <v>0.8694911631</v>
      </c>
      <c r="D17" s="20">
        <f>(D8)-(D16)</f>
        <v>136553</v>
      </c>
      <c r="E17" s="8">
        <f>D17/D$8</f>
        <v>0.7266858955</v>
      </c>
      <c r="F17" s="20">
        <f>(F8)-(F16)</f>
        <v>185265.72</v>
      </c>
      <c r="G17" s="8">
        <f>F17/F$8</f>
        <v>0.8541323381</v>
      </c>
    </row>
    <row r="18" ht="15.75" customHeight="1">
      <c r="A18" s="11" t="s">
        <v>16</v>
      </c>
      <c r="B18" s="12"/>
      <c r="C18" s="8"/>
      <c r="D18" s="12"/>
      <c r="E18" s="8"/>
      <c r="F18" s="12"/>
      <c r="G18" s="8"/>
    </row>
    <row r="19" ht="15.75" hidden="1" customHeight="1" outlineLevel="1">
      <c r="A19" s="11" t="s">
        <v>17</v>
      </c>
      <c r="B19" s="12"/>
      <c r="C19" s="8"/>
      <c r="D19" s="12"/>
      <c r="E19" s="8"/>
      <c r="F19" s="12"/>
      <c r="G19" s="8"/>
    </row>
    <row r="20" ht="15.75" hidden="1" customHeight="1" outlineLevel="1">
      <c r="A20" s="11" t="s">
        <v>18</v>
      </c>
      <c r="B20" s="13">
        <v>24796.0</v>
      </c>
      <c r="C20" s="8"/>
      <c r="D20" s="13">
        <v>55888.0</v>
      </c>
      <c r="E20" s="8"/>
      <c r="F20" s="15">
        <v>55670.7</v>
      </c>
      <c r="G20" s="8"/>
    </row>
    <row r="21" ht="15.75" hidden="1" customHeight="1" outlineLevel="1">
      <c r="A21" s="11" t="s">
        <v>19</v>
      </c>
      <c r="B21" s="13">
        <f>9851-1248</f>
        <v>8603</v>
      </c>
      <c r="C21" s="8"/>
      <c r="D21" s="13">
        <f>20506-2049</f>
        <v>18457</v>
      </c>
      <c r="E21" s="8"/>
      <c r="F21" s="15">
        <v>22976.38</v>
      </c>
      <c r="G21" s="8"/>
    </row>
    <row r="22" ht="15.75" hidden="1" customHeight="1" outlineLevel="1">
      <c r="A22" s="11" t="s">
        <v>20</v>
      </c>
      <c r="B22" s="13">
        <v>0.0</v>
      </c>
      <c r="C22" s="8"/>
      <c r="D22" s="13">
        <v>0.0</v>
      </c>
      <c r="E22" s="8"/>
      <c r="F22" s="13">
        <f>1016.75</f>
        <v>1016.75</v>
      </c>
      <c r="G22" s="8"/>
    </row>
    <row r="23" ht="15.75" customHeight="1" collapsed="1">
      <c r="A23" s="11" t="s">
        <v>21</v>
      </c>
      <c r="B23" s="20">
        <f>(((B19)+(B20))+(B21))+(B22)</f>
        <v>33399</v>
      </c>
      <c r="C23" s="8">
        <f>B23/B$8</f>
        <v>0.2303109291</v>
      </c>
      <c r="D23" s="20">
        <f>(((D19)+(D20))+(D21))+(D22)</f>
        <v>74345</v>
      </c>
      <c r="E23" s="8">
        <f>D23/D$8</f>
        <v>0.3956373196</v>
      </c>
      <c r="F23" s="20">
        <f>(((F19)+(F20))+(F21))+(F22)</f>
        <v>79663.83</v>
      </c>
      <c r="G23" s="8">
        <f>F23/F$8</f>
        <v>0.3672749248</v>
      </c>
    </row>
    <row r="24" ht="15.75" hidden="1" customHeight="1" outlineLevel="1">
      <c r="A24" s="11" t="s">
        <v>22</v>
      </c>
      <c r="B24" s="12"/>
      <c r="C24" s="8"/>
      <c r="D24" s="12"/>
      <c r="E24" s="8"/>
      <c r="F24" s="12"/>
      <c r="G24" s="8"/>
    </row>
    <row r="25" ht="15.75" hidden="1" customHeight="1" outlineLevel="1">
      <c r="A25" s="11" t="s">
        <v>23</v>
      </c>
      <c r="B25" s="13">
        <v>11641.0</v>
      </c>
      <c r="C25" s="8">
        <f t="shared" ref="C25:C33" si="2">B25/B$8</f>
        <v>0.08027334726</v>
      </c>
      <c r="D25" s="13">
        <v>8871.0</v>
      </c>
      <c r="E25" s="8">
        <f t="shared" ref="E25:E33" si="3">D25/D$8</f>
        <v>0.0472082677</v>
      </c>
      <c r="F25" s="15">
        <v>6814.81</v>
      </c>
      <c r="G25" s="8">
        <f t="shared" ref="G25:G33" si="4">F25/F$8</f>
        <v>0.03141838436</v>
      </c>
    </row>
    <row r="26" ht="15.75" hidden="1" customHeight="1" outlineLevel="1">
      <c r="A26" s="11" t="s">
        <v>24</v>
      </c>
      <c r="B26" s="13">
        <v>8869.0</v>
      </c>
      <c r="C26" s="8">
        <f t="shared" si="2"/>
        <v>0.06115834695</v>
      </c>
      <c r="D26" s="13">
        <v>16768.0</v>
      </c>
      <c r="E26" s="8">
        <f t="shared" si="3"/>
        <v>0.08923325812</v>
      </c>
      <c r="F26" s="15">
        <v>9738.0</v>
      </c>
      <c r="G26" s="8">
        <f t="shared" si="4"/>
        <v>0.04489519544</v>
      </c>
    </row>
    <row r="27" ht="15.75" hidden="1" customHeight="1" outlineLevel="1">
      <c r="A27" s="11" t="s">
        <v>25</v>
      </c>
      <c r="B27" s="13">
        <v>568.0</v>
      </c>
      <c r="C27" s="8">
        <f t="shared" si="2"/>
        <v>0.00391678217</v>
      </c>
      <c r="D27" s="13">
        <v>315.0</v>
      </c>
      <c r="E27" s="8">
        <f t="shared" si="3"/>
        <v>0.001676316574</v>
      </c>
      <c r="F27" s="13">
        <f>140</f>
        <v>140</v>
      </c>
      <c r="G27" s="8">
        <f t="shared" si="4"/>
        <v>0.000645443352</v>
      </c>
    </row>
    <row r="28" ht="15.75" hidden="1" customHeight="1" outlineLevel="1">
      <c r="A28" s="11" t="s">
        <v>26</v>
      </c>
      <c r="B28" s="13">
        <v>4204.0</v>
      </c>
      <c r="C28" s="8">
        <f t="shared" si="2"/>
        <v>0.02898970466</v>
      </c>
      <c r="D28" s="13">
        <v>3483.0</v>
      </c>
      <c r="E28" s="8">
        <f t="shared" si="3"/>
        <v>0.01853527183</v>
      </c>
      <c r="F28" s="15">
        <v>4484.89</v>
      </c>
      <c r="G28" s="8">
        <f t="shared" si="4"/>
        <v>0.02067673168</v>
      </c>
    </row>
    <row r="29" ht="15.75" hidden="1" customHeight="1" outlineLevel="1">
      <c r="A29" s="11" t="s">
        <v>27</v>
      </c>
      <c r="B29" s="13">
        <v>721.0</v>
      </c>
      <c r="C29" s="8">
        <f t="shared" si="2"/>
        <v>0.004971830889</v>
      </c>
      <c r="D29" s="13">
        <v>6280.0</v>
      </c>
      <c r="E29" s="8">
        <f t="shared" si="3"/>
        <v>0.03341989868</v>
      </c>
      <c r="F29" s="15">
        <v>5117.51</v>
      </c>
      <c r="G29" s="8">
        <f t="shared" si="4"/>
        <v>0.02359330578</v>
      </c>
    </row>
    <row r="30" ht="15.75" hidden="1" customHeight="1" outlineLevel="1">
      <c r="A30" s="11" t="s">
        <v>28</v>
      </c>
      <c r="B30" s="13">
        <v>0.0</v>
      </c>
      <c r="C30" s="8">
        <f t="shared" si="2"/>
        <v>0</v>
      </c>
      <c r="D30" s="13">
        <v>5354.0</v>
      </c>
      <c r="E30" s="8">
        <f t="shared" si="3"/>
        <v>0.02849206011</v>
      </c>
      <c r="F30" s="15">
        <v>3105.88</v>
      </c>
      <c r="G30" s="8">
        <f t="shared" si="4"/>
        <v>0.01431906856</v>
      </c>
    </row>
    <row r="31" ht="15.75" hidden="1" customHeight="1" outlineLevel="1">
      <c r="A31" s="11" t="s">
        <v>29</v>
      </c>
      <c r="B31" s="13">
        <v>13210.0</v>
      </c>
      <c r="C31" s="8">
        <f t="shared" si="2"/>
        <v>0.09109276843</v>
      </c>
      <c r="D31" s="13">
        <v>3399.0</v>
      </c>
      <c r="E31" s="8">
        <f t="shared" si="3"/>
        <v>0.01808825408</v>
      </c>
      <c r="F31" s="13">
        <v>7767.33</v>
      </c>
      <c r="G31" s="8">
        <f t="shared" si="4"/>
        <v>0.03580979651</v>
      </c>
    </row>
    <row r="32" ht="15.75" hidden="1" customHeight="1" outlineLevel="1">
      <c r="A32" s="11" t="s">
        <v>30</v>
      </c>
      <c r="B32" s="13">
        <v>12876.0</v>
      </c>
      <c r="C32" s="8">
        <f t="shared" si="2"/>
        <v>0.08878959019</v>
      </c>
      <c r="D32" s="13">
        <v>3788.0</v>
      </c>
      <c r="E32" s="8">
        <f t="shared" si="3"/>
        <v>0.020158372</v>
      </c>
      <c r="F32" s="13">
        <f>828.12</f>
        <v>828.12</v>
      </c>
      <c r="G32" s="8">
        <f t="shared" si="4"/>
        <v>0.003817889634</v>
      </c>
    </row>
    <row r="33" ht="15.75" customHeight="1" collapsed="1">
      <c r="A33" s="11" t="s">
        <v>31</v>
      </c>
      <c r="B33" s="20">
        <f>((((((((B24)+(B25))+(B26))+(B27))+(B28))+(B29))+(B30))+(B31))+(B32)</f>
        <v>52089</v>
      </c>
      <c r="C33" s="8">
        <f t="shared" si="2"/>
        <v>0.3591923705</v>
      </c>
      <c r="D33" s="20">
        <f>((((((((D24)+(D25))+(D26))+(D27))+(D28))+(D29))+(D30))+(D31))+(D32)</f>
        <v>48258</v>
      </c>
      <c r="E33" s="8">
        <f t="shared" si="3"/>
        <v>0.2568116991</v>
      </c>
      <c r="F33" s="20">
        <f>((((((((F24)+(F25))+(F26))+(F27))+(F28))+(F29))+(F30))+(F31))+(F32)</f>
        <v>37996.54</v>
      </c>
      <c r="G33" s="8">
        <f t="shared" si="4"/>
        <v>0.1751758153</v>
      </c>
    </row>
    <row r="34" ht="15.75" hidden="1" customHeight="1" outlineLevel="1">
      <c r="A34" s="11" t="s">
        <v>32</v>
      </c>
      <c r="B34" s="13"/>
      <c r="C34" s="8"/>
      <c r="D34" s="13"/>
      <c r="E34" s="8"/>
      <c r="F34" s="21"/>
      <c r="G34" s="8"/>
    </row>
    <row r="35" ht="15.75" hidden="1" customHeight="1" outlineLevel="1">
      <c r="A35" s="11" t="s">
        <v>33</v>
      </c>
      <c r="B35" s="13">
        <v>1008.0</v>
      </c>
      <c r="C35" s="8"/>
      <c r="D35" s="13">
        <v>1067.0</v>
      </c>
      <c r="E35" s="8"/>
      <c r="F35" s="15">
        <v>1513.15</v>
      </c>
      <c r="G35" s="8"/>
    </row>
    <row r="36" ht="15.75" hidden="1" customHeight="1" outlineLevel="1">
      <c r="A36" s="11" t="s">
        <v>34</v>
      </c>
      <c r="B36" s="13">
        <v>350.0</v>
      </c>
      <c r="C36" s="8"/>
      <c r="D36" s="13">
        <v>572.0</v>
      </c>
      <c r="E36" s="8"/>
      <c r="F36" s="15">
        <v>624.0</v>
      </c>
      <c r="G36" s="8"/>
    </row>
    <row r="37" ht="15.75" hidden="1" customHeight="1" outlineLevel="1">
      <c r="A37" s="11" t="s">
        <v>35</v>
      </c>
      <c r="B37" s="13">
        <v>0.0</v>
      </c>
      <c r="C37" s="8"/>
      <c r="D37" s="21">
        <v>0.0</v>
      </c>
      <c r="E37" s="8"/>
      <c r="F37" s="15">
        <v>118.26</v>
      </c>
      <c r="G37" s="8"/>
    </row>
    <row r="38" ht="15.75" hidden="1" customHeight="1" outlineLevel="1">
      <c r="A38" s="11" t="s">
        <v>36</v>
      </c>
      <c r="B38" s="13">
        <v>0.0</v>
      </c>
      <c r="C38" s="8"/>
      <c r="D38" s="13">
        <v>295.0</v>
      </c>
      <c r="E38" s="8"/>
      <c r="F38" s="15">
        <v>2094.3</v>
      </c>
      <c r="G38" s="8"/>
    </row>
    <row r="39" ht="15.75" hidden="1" customHeight="1" outlineLevel="1">
      <c r="A39" s="11" t="s">
        <v>37</v>
      </c>
      <c r="B39" s="13">
        <v>125.0</v>
      </c>
      <c r="C39" s="8"/>
      <c r="D39" s="13">
        <v>187.0</v>
      </c>
      <c r="E39" s="8"/>
      <c r="F39" s="15">
        <v>1920.12</v>
      </c>
      <c r="G39" s="8"/>
    </row>
    <row r="40" ht="15.75" hidden="1" customHeight="1" outlineLevel="1">
      <c r="A40" s="11" t="s">
        <v>38</v>
      </c>
      <c r="B40" s="13">
        <v>5.0</v>
      </c>
      <c r="C40" s="8"/>
      <c r="D40" s="13">
        <v>0.0</v>
      </c>
      <c r="E40" s="8"/>
      <c r="F40" s="13">
        <f>1.56</f>
        <v>1.56</v>
      </c>
      <c r="G40" s="8"/>
    </row>
    <row r="41" ht="15.75" customHeight="1" collapsed="1">
      <c r="A41" s="11" t="s">
        <v>39</v>
      </c>
      <c r="B41" s="20">
        <f>((((((B34)+(B35))+(B36))+(B37))+(B38))+(B39))+(B40)</f>
        <v>1488</v>
      </c>
      <c r="C41" s="8">
        <f>B41/B$8</f>
        <v>0.01026086597</v>
      </c>
      <c r="D41" s="20">
        <f>((((((D34)+(D35))+(D36))+(D37))+(D38))+(D39))+(D40)</f>
        <v>2121</v>
      </c>
      <c r="E41" s="8">
        <f>D41/D$8</f>
        <v>0.01128719826</v>
      </c>
      <c r="F41" s="20">
        <f>((((((F34)+(F35))+(F36))+(F37))+(F38))+(F39))+(F40)</f>
        <v>6271.39</v>
      </c>
      <c r="G41" s="8">
        <f>F41/F$8</f>
        <v>0.02891304988</v>
      </c>
    </row>
    <row r="42" ht="15.75" hidden="1" customHeight="1" outlineLevel="1">
      <c r="A42" s="11" t="s">
        <v>40</v>
      </c>
      <c r="B42" s="12"/>
      <c r="C42" s="8"/>
      <c r="D42" s="12"/>
      <c r="E42" s="8"/>
      <c r="F42" s="12"/>
      <c r="G42" s="8"/>
    </row>
    <row r="43" ht="15.75" hidden="1" customHeight="1" outlineLevel="1">
      <c r="A43" s="11" t="s">
        <v>41</v>
      </c>
      <c r="B43" s="12"/>
      <c r="C43" s="8"/>
      <c r="D43" s="12"/>
      <c r="E43" s="8"/>
      <c r="F43" s="12"/>
      <c r="G43" s="8"/>
    </row>
    <row r="44" ht="15.75" hidden="1" customHeight="1" outlineLevel="1">
      <c r="A44" s="11" t="s">
        <v>42</v>
      </c>
      <c r="B44" s="13">
        <v>705.0</v>
      </c>
      <c r="C44" s="8"/>
      <c r="D44" s="13">
        <v>1589.0</v>
      </c>
      <c r="E44" s="8"/>
      <c r="F44" s="13">
        <f>1174.9</f>
        <v>1174.9</v>
      </c>
      <c r="G44" s="8"/>
    </row>
    <row r="45" ht="15.75" hidden="1" customHeight="1" outlineLevel="1">
      <c r="A45" s="11" t="s">
        <v>43</v>
      </c>
      <c r="B45" s="13">
        <v>1287.0</v>
      </c>
      <c r="C45" s="8"/>
      <c r="D45" s="13">
        <v>2078.0</v>
      </c>
      <c r="E45" s="8"/>
      <c r="F45" s="13">
        <f>2105.04</f>
        <v>2105.04</v>
      </c>
      <c r="G45" s="8"/>
    </row>
    <row r="46" ht="15.75" hidden="1" customHeight="1" outlineLevel="1">
      <c r="A46" s="11" t="s">
        <v>44</v>
      </c>
      <c r="B46" s="20">
        <f>((B43)+(B44))+(B45)</f>
        <v>1992</v>
      </c>
      <c r="C46" s="8"/>
      <c r="D46" s="20">
        <f>((D43)+(D44))+(D45)</f>
        <v>3667</v>
      </c>
      <c r="E46" s="8"/>
      <c r="F46" s="20">
        <f>((F43)+(F44))+(F45)</f>
        <v>3279.94</v>
      </c>
      <c r="G46" s="8"/>
    </row>
    <row r="47" ht="15.75" hidden="1" customHeight="1" outlineLevel="1">
      <c r="A47" s="11" t="s">
        <v>45</v>
      </c>
      <c r="B47" s="13">
        <v>1248.0</v>
      </c>
      <c r="C47" s="8"/>
      <c r="D47" s="13">
        <v>2049.0</v>
      </c>
      <c r="E47" s="8"/>
      <c r="F47" s="15">
        <v>5646.06</v>
      </c>
      <c r="G47" s="8"/>
    </row>
    <row r="48" ht="15.75" hidden="1" customHeight="1" outlineLevel="1">
      <c r="A48" s="11" t="s">
        <v>46</v>
      </c>
      <c r="B48" s="13">
        <f>5325-329.33</f>
        <v>4995.67</v>
      </c>
      <c r="C48" s="8"/>
      <c r="D48" s="13">
        <f>5873-1710</f>
        <v>4163</v>
      </c>
      <c r="E48" s="8"/>
      <c r="F48" s="15">
        <v>5133.34</v>
      </c>
      <c r="G48" s="8"/>
    </row>
    <row r="49" ht="15.75" customHeight="1" collapsed="1">
      <c r="A49" s="11" t="s">
        <v>47</v>
      </c>
      <c r="B49" s="20">
        <f>(((B42)+(B46))+(B47))+(B48)</f>
        <v>8235.67</v>
      </c>
      <c r="C49" s="8">
        <f>B49/B$8</f>
        <v>0.05679106588</v>
      </c>
      <c r="D49" s="20">
        <f>(((D42)+(D46))+(D47))+(D48)</f>
        <v>9879</v>
      </c>
      <c r="E49" s="8">
        <f>D49/D$8</f>
        <v>0.05257248074</v>
      </c>
      <c r="F49" s="20">
        <f>(((F42)+(F46))+(F47))+(F48)</f>
        <v>14059.34</v>
      </c>
      <c r="G49" s="8">
        <f>F49/F$8</f>
        <v>0.06481791098</v>
      </c>
    </row>
    <row r="50" ht="15.75" hidden="1" customHeight="1" outlineLevel="1">
      <c r="A50" s="11" t="s">
        <v>48</v>
      </c>
      <c r="B50" s="13">
        <v>0.0</v>
      </c>
      <c r="C50" s="8"/>
      <c r="D50" s="13">
        <v>0.0</v>
      </c>
      <c r="E50" s="8"/>
      <c r="F50" s="13">
        <v>20264.66</v>
      </c>
      <c r="G50" s="8"/>
    </row>
    <row r="51" ht="15.75" hidden="1" customHeight="1" outlineLevel="1">
      <c r="A51" s="11" t="s">
        <v>49</v>
      </c>
      <c r="B51" s="20">
        <f>((((B23)+(B33))+(B41))+(B49))+(B50)</f>
        <v>95211.67</v>
      </c>
      <c r="C51" s="8">
        <f t="shared" ref="C51:C52" si="5">B51/B$8</f>
        <v>0.6565552315</v>
      </c>
      <c r="D51" s="20">
        <f>((((D23)+(D33))+(D41))+(D49))+(D50)</f>
        <v>134603</v>
      </c>
      <c r="E51" s="8">
        <f t="shared" ref="E51:E52" si="6">D51/D$8</f>
        <v>0.7163086977</v>
      </c>
      <c r="F51" s="20">
        <f>((((F23)+(F33))+(F41))+(F49))+(F50)</f>
        <v>158255.76</v>
      </c>
      <c r="G51" s="8">
        <f t="shared" ref="G51:G52" si="7">F51/F$8</f>
        <v>0.7296080587</v>
      </c>
    </row>
    <row r="52" ht="15.75" customHeight="1" collapsed="1">
      <c r="A52" s="22" t="s">
        <v>50</v>
      </c>
      <c r="B52" s="23">
        <f>(B17)-(B51)</f>
        <v>30879.33</v>
      </c>
      <c r="C52" s="8">
        <f t="shared" si="5"/>
        <v>0.2129359316</v>
      </c>
      <c r="D52" s="23">
        <f>(D17)-(D51)</f>
        <v>1950</v>
      </c>
      <c r="E52" s="8">
        <f t="shared" si="6"/>
        <v>0.01037719784</v>
      </c>
      <c r="F52" s="23">
        <f>(F17)-(F51)</f>
        <v>27009.96</v>
      </c>
      <c r="G52" s="8">
        <f t="shared" si="7"/>
        <v>0.1245242794</v>
      </c>
    </row>
    <row r="53" ht="15.75" customHeight="1" outlineLevel="1">
      <c r="A53" s="11" t="s">
        <v>51</v>
      </c>
      <c r="B53" s="12"/>
      <c r="C53" s="8"/>
      <c r="D53" s="12"/>
      <c r="E53" s="8"/>
      <c r="F53" s="12"/>
      <c r="G53" s="8"/>
    </row>
    <row r="54" ht="15.75" customHeight="1" outlineLevel="1">
      <c r="A54" s="11" t="s">
        <v>52</v>
      </c>
      <c r="B54" s="13">
        <v>705.0</v>
      </c>
      <c r="C54" s="8"/>
      <c r="D54" s="13">
        <v>29729.0</v>
      </c>
      <c r="E54" s="8"/>
      <c r="F54" s="15">
        <v>4476.62</v>
      </c>
      <c r="G54" s="8"/>
    </row>
    <row r="55" ht="15.75" customHeight="1" outlineLevel="1">
      <c r="A55" s="11" t="s">
        <v>53</v>
      </c>
      <c r="B55" s="13">
        <v>1250.0</v>
      </c>
      <c r="C55" s="8"/>
      <c r="D55" s="13">
        <v>22930.0</v>
      </c>
      <c r="E55" s="8"/>
      <c r="F55" s="15">
        <v>16538.0</v>
      </c>
      <c r="G55" s="8"/>
    </row>
    <row r="56" ht="15.75" customHeight="1" outlineLevel="1">
      <c r="A56" s="11" t="s">
        <v>54</v>
      </c>
      <c r="B56" s="20">
        <f>(B54)+(B55)</f>
        <v>1955</v>
      </c>
      <c r="C56" s="8">
        <f>B56/B$8</f>
        <v>0.01348117807</v>
      </c>
      <c r="D56" s="20">
        <f>(D54)+(D55)</f>
        <v>52659</v>
      </c>
      <c r="E56" s="8">
        <f>D56/D$8</f>
        <v>0.2802322364</v>
      </c>
      <c r="F56" s="20">
        <f>(F54)+(F55)</f>
        <v>21014.62</v>
      </c>
      <c r="G56" s="8">
        <f>F56/F$8</f>
        <v>0.09688390553</v>
      </c>
    </row>
    <row r="57" ht="15.75" customHeight="1" outlineLevel="1">
      <c r="A57" s="11" t="s">
        <v>55</v>
      </c>
      <c r="B57" s="12"/>
      <c r="C57" s="8"/>
      <c r="D57" s="12"/>
      <c r="E57" s="8"/>
      <c r="F57" s="12"/>
      <c r="G57" s="8"/>
    </row>
    <row r="58" ht="15.75" customHeight="1" outlineLevel="1">
      <c r="A58" s="11" t="s">
        <v>56</v>
      </c>
      <c r="B58" s="15">
        <v>4820.39</v>
      </c>
      <c r="C58" s="8"/>
      <c r="D58" s="13">
        <v>12841.0</v>
      </c>
      <c r="E58" s="8"/>
      <c r="F58" s="13">
        <v>5985.68</v>
      </c>
      <c r="G58" s="8"/>
    </row>
    <row r="59" ht="15.75" customHeight="1" outlineLevel="1">
      <c r="A59" s="11" t="s">
        <v>57</v>
      </c>
      <c r="B59" s="13">
        <v>565.0</v>
      </c>
      <c r="C59" s="8"/>
      <c r="D59" s="13">
        <v>11421.0</v>
      </c>
      <c r="E59" s="8"/>
      <c r="F59" s="13">
        <v>11219.31</v>
      </c>
      <c r="G59" s="8"/>
    </row>
    <row r="60" ht="15.75" customHeight="1" outlineLevel="1">
      <c r="A60" s="11" t="s">
        <v>58</v>
      </c>
      <c r="B60" s="24">
        <v>14400.0</v>
      </c>
      <c r="C60" s="8"/>
      <c r="D60" s="25">
        <v>14400.0</v>
      </c>
      <c r="E60" s="8"/>
      <c r="F60" s="25">
        <v>14400.0</v>
      </c>
      <c r="G60" s="8"/>
    </row>
    <row r="61" ht="15.75" customHeight="1" outlineLevel="1">
      <c r="A61" s="11" t="s">
        <v>59</v>
      </c>
      <c r="B61" s="13">
        <v>329.33</v>
      </c>
      <c r="C61" s="8"/>
      <c r="D61" s="13">
        <v>1710.9</v>
      </c>
      <c r="E61" s="8"/>
      <c r="F61" s="13">
        <f>3075.15</f>
        <v>3075.15</v>
      </c>
      <c r="G61" s="8"/>
    </row>
    <row r="62" ht="15.75" customHeight="1" outlineLevel="1">
      <c r="A62" s="11" t="s">
        <v>60</v>
      </c>
      <c r="B62" s="13"/>
      <c r="C62" s="8"/>
      <c r="D62" s="13"/>
      <c r="E62" s="8"/>
      <c r="F62" s="13"/>
      <c r="G62" s="8"/>
    </row>
    <row r="63" ht="15.75" customHeight="1" outlineLevel="1">
      <c r="A63" s="11" t="s">
        <v>61</v>
      </c>
      <c r="B63" s="20">
        <f>(((B58)+(B59))+(B60))+(B61)+B62</f>
        <v>20114.72</v>
      </c>
      <c r="C63" s="8">
        <f>B63/B$8</f>
        <v>0.1387059448</v>
      </c>
      <c r="D63" s="20">
        <f>(((D58)+(D59))+(D60))+(D61)+D62</f>
        <v>40372.9</v>
      </c>
      <c r="E63" s="8">
        <f>D63/D$8</f>
        <v>0.2148500362</v>
      </c>
      <c r="F63" s="20">
        <f>(((F58)+(F59))+(F60))+(F61)+F62</f>
        <v>34680.14</v>
      </c>
      <c r="G63" s="8">
        <f>F63/F$8</f>
        <v>0.1598861844</v>
      </c>
    </row>
    <row r="64" ht="15.75" customHeight="1" outlineLevel="1">
      <c r="A64" s="11" t="s">
        <v>62</v>
      </c>
      <c r="B64" s="20">
        <f>B63</f>
        <v>20114.72</v>
      </c>
      <c r="C64" s="8"/>
      <c r="D64" s="20">
        <f>D63</f>
        <v>40372.9</v>
      </c>
      <c r="E64" s="8"/>
      <c r="F64" s="20">
        <f>F63</f>
        <v>34680.14</v>
      </c>
      <c r="G64" s="8"/>
    </row>
    <row r="65" ht="15.75" customHeight="1">
      <c r="A65" s="11" t="s">
        <v>63</v>
      </c>
      <c r="B65" s="20">
        <f>(B56)-(B64)</f>
        <v>-18159.72</v>
      </c>
      <c r="C65" s="8"/>
      <c r="D65" s="20">
        <f>(D56)-(D64)</f>
        <v>12286.1</v>
      </c>
      <c r="E65" s="8"/>
      <c r="F65" s="20">
        <f>(F56)-(F64)</f>
        <v>-13665.52</v>
      </c>
      <c r="G65" s="8"/>
    </row>
    <row r="66" ht="15.75" customHeight="1">
      <c r="A66" s="11" t="s">
        <v>64</v>
      </c>
      <c r="B66" s="20">
        <f>(B52)+(B65)</f>
        <v>12719.61</v>
      </c>
      <c r="C66" s="8">
        <f>B66/B$8</f>
        <v>0.0877111649</v>
      </c>
      <c r="D66" s="20">
        <f>(D52)+(D65)</f>
        <v>14236.1</v>
      </c>
      <c r="E66" s="8">
        <f>D66/D$8</f>
        <v>0.07575939802</v>
      </c>
      <c r="F66" s="20">
        <f>(F52)+(F65)</f>
        <v>13344.44</v>
      </c>
      <c r="G66" s="8">
        <f>F66/F$8</f>
        <v>0.06152200061</v>
      </c>
    </row>
    <row r="67" ht="15.75" customHeight="1">
      <c r="A67" s="5"/>
      <c r="B67" s="5"/>
      <c r="C67" s="8"/>
      <c r="D67" s="5"/>
      <c r="E67" s="8"/>
      <c r="F67" s="5"/>
      <c r="G67" s="8"/>
    </row>
    <row r="68" ht="15.75" customHeight="1">
      <c r="A68" s="11"/>
      <c r="B68" s="12"/>
      <c r="C68" s="8"/>
      <c r="D68" s="12"/>
      <c r="E68" s="8"/>
      <c r="F68" s="12"/>
      <c r="G68" s="8"/>
    </row>
    <row r="69" ht="15.75" customHeight="1">
      <c r="A69" s="5"/>
      <c r="B69" s="5"/>
      <c r="C69" s="8"/>
      <c r="D69" s="5"/>
      <c r="E69" s="8"/>
      <c r="F69" s="5"/>
      <c r="G69" s="8"/>
    </row>
    <row r="70" ht="15.75" customHeight="1">
      <c r="A70" s="5"/>
      <c r="B70" s="5"/>
      <c r="C70" s="8"/>
      <c r="D70" s="5"/>
      <c r="E70" s="8"/>
      <c r="F70" s="5"/>
      <c r="G70" s="8"/>
    </row>
    <row r="71" ht="15.75" customHeight="1">
      <c r="A71" s="26"/>
      <c r="B71" s="26"/>
      <c r="C71" s="8"/>
      <c r="D71" s="26"/>
      <c r="E71" s="8"/>
      <c r="F71" s="26"/>
      <c r="G71" s="8"/>
    </row>
    <row r="72" ht="15.75" customHeight="1">
      <c r="A72" s="5"/>
      <c r="B72" s="5"/>
      <c r="C72" s="8"/>
      <c r="D72" s="5"/>
      <c r="E72" s="8"/>
      <c r="F72" s="5"/>
      <c r="G72" s="8"/>
    </row>
    <row r="73" ht="15.75" customHeight="1">
      <c r="A73" s="5"/>
      <c r="B73" s="5"/>
      <c r="C73" s="8"/>
      <c r="D73" s="5"/>
      <c r="E73" s="8"/>
      <c r="F73" s="5"/>
      <c r="G73" s="8"/>
    </row>
    <row r="74" ht="15.75" customHeight="1">
      <c r="A74" s="5"/>
      <c r="B74" s="5"/>
      <c r="C74" s="8"/>
      <c r="D74" s="5"/>
      <c r="E74" s="8"/>
      <c r="F74" s="5"/>
      <c r="G74" s="8"/>
    </row>
    <row r="75" ht="15.75" customHeight="1">
      <c r="A75" s="5"/>
      <c r="B75" s="5"/>
      <c r="C75" s="8"/>
      <c r="D75" s="5"/>
      <c r="E75" s="8"/>
      <c r="F75" s="5"/>
      <c r="G75" s="8"/>
    </row>
    <row r="76" ht="15.75" customHeight="1">
      <c r="A76" s="5"/>
      <c r="B76" s="5"/>
      <c r="C76" s="8"/>
      <c r="D76" s="5"/>
      <c r="E76" s="8"/>
      <c r="F76" s="5"/>
      <c r="G76" s="8"/>
    </row>
    <row r="77" ht="15.75" customHeight="1">
      <c r="A77" s="5"/>
      <c r="B77" s="5"/>
      <c r="C77" s="8"/>
      <c r="D77" s="5"/>
      <c r="E77" s="8"/>
      <c r="F77" s="5"/>
      <c r="G77" s="8"/>
    </row>
    <row r="78" ht="15.75" customHeight="1">
      <c r="A78" s="5"/>
      <c r="B78" s="5"/>
      <c r="C78" s="8"/>
      <c r="D78" s="5"/>
      <c r="E78" s="8"/>
      <c r="F78" s="5"/>
      <c r="G78" s="8"/>
    </row>
    <row r="79" ht="15.75" customHeight="1">
      <c r="A79" s="5"/>
      <c r="B79" s="5"/>
      <c r="C79" s="8"/>
      <c r="D79" s="5"/>
      <c r="E79" s="8"/>
      <c r="F79" s="5"/>
      <c r="G79" s="8"/>
    </row>
    <row r="80" ht="15.75" customHeight="1">
      <c r="A80" s="5"/>
      <c r="B80" s="5"/>
      <c r="C80" s="8"/>
      <c r="D80" s="5"/>
      <c r="E80" s="8"/>
      <c r="F80" s="5"/>
      <c r="G80" s="8"/>
    </row>
    <row r="81" ht="15.75" customHeight="1">
      <c r="A81" s="5"/>
      <c r="B81" s="5"/>
      <c r="C81" s="8"/>
      <c r="D81" s="5"/>
      <c r="E81" s="8"/>
      <c r="F81" s="5"/>
      <c r="G81" s="8"/>
    </row>
    <row r="82" ht="15.75" customHeight="1">
      <c r="A82" s="5"/>
      <c r="B82" s="5"/>
      <c r="C82" s="8"/>
      <c r="D82" s="5"/>
      <c r="E82" s="8"/>
      <c r="F82" s="5"/>
      <c r="G82" s="8"/>
    </row>
    <row r="83" ht="15.75" customHeight="1">
      <c r="A83" s="5"/>
      <c r="B83" s="5"/>
      <c r="C83" s="8"/>
      <c r="D83" s="5"/>
      <c r="E83" s="8"/>
      <c r="F83" s="5"/>
      <c r="G83" s="8"/>
    </row>
    <row r="84" ht="15.75" customHeight="1">
      <c r="A84" s="5"/>
      <c r="B84" s="5"/>
      <c r="C84" s="8"/>
      <c r="D84" s="5"/>
      <c r="E84" s="8"/>
      <c r="F84" s="5"/>
      <c r="G84" s="8"/>
    </row>
    <row r="85" ht="15.75" customHeight="1">
      <c r="A85" s="5"/>
      <c r="B85" s="5"/>
      <c r="C85" s="8"/>
      <c r="D85" s="5"/>
      <c r="E85" s="8"/>
      <c r="F85" s="5"/>
      <c r="G85" s="8"/>
    </row>
    <row r="86" ht="15.75" customHeight="1">
      <c r="A86" s="5"/>
      <c r="B86" s="5"/>
      <c r="C86" s="8"/>
      <c r="D86" s="5"/>
      <c r="E86" s="8"/>
      <c r="F86" s="5"/>
      <c r="G86" s="8"/>
    </row>
    <row r="87" ht="15.75" customHeight="1">
      <c r="A87" s="5"/>
      <c r="B87" s="5"/>
      <c r="C87" s="8"/>
      <c r="D87" s="5"/>
      <c r="E87" s="8"/>
      <c r="F87" s="5"/>
      <c r="G87" s="8"/>
    </row>
    <row r="88" ht="15.75" customHeight="1">
      <c r="A88" s="5"/>
      <c r="B88" s="5"/>
      <c r="C88" s="8"/>
      <c r="D88" s="5"/>
      <c r="E88" s="8"/>
      <c r="F88" s="5"/>
      <c r="G88" s="8"/>
    </row>
    <row r="89" ht="15.75" customHeight="1">
      <c r="A89" s="5"/>
      <c r="B89" s="5"/>
      <c r="C89" s="8"/>
      <c r="D89" s="5"/>
      <c r="E89" s="8"/>
      <c r="F89" s="5"/>
      <c r="G89" s="8"/>
    </row>
    <row r="90" ht="15.75" customHeight="1">
      <c r="A90" s="5"/>
      <c r="B90" s="5"/>
      <c r="C90" s="8"/>
      <c r="D90" s="5"/>
      <c r="E90" s="8"/>
      <c r="F90" s="5"/>
      <c r="G90" s="8"/>
    </row>
    <row r="91" ht="15.75" customHeight="1">
      <c r="A91" s="5"/>
      <c r="B91" s="5"/>
      <c r="C91" s="8"/>
      <c r="D91" s="5"/>
      <c r="E91" s="8"/>
      <c r="F91" s="5"/>
      <c r="G91" s="8"/>
    </row>
    <row r="92" ht="15.75" customHeight="1">
      <c r="A92" s="5"/>
      <c r="B92" s="5"/>
      <c r="C92" s="8"/>
      <c r="D92" s="5"/>
      <c r="E92" s="8"/>
      <c r="F92" s="5"/>
      <c r="G92" s="8"/>
    </row>
    <row r="93" ht="15.75" customHeight="1">
      <c r="A93" s="5"/>
      <c r="B93" s="5"/>
      <c r="C93" s="8"/>
      <c r="D93" s="5"/>
      <c r="E93" s="8"/>
      <c r="F93" s="5"/>
      <c r="G93" s="8"/>
    </row>
    <row r="94" ht="15.75" customHeight="1">
      <c r="A94" s="5"/>
      <c r="B94" s="5"/>
      <c r="C94" s="8"/>
      <c r="D94" s="5"/>
      <c r="E94" s="8"/>
      <c r="F94" s="5"/>
      <c r="G94" s="8"/>
    </row>
    <row r="95" ht="15.75" customHeight="1">
      <c r="A95" s="5"/>
      <c r="B95" s="5"/>
      <c r="C95" s="8"/>
      <c r="D95" s="5"/>
      <c r="E95" s="8"/>
      <c r="F95" s="5"/>
      <c r="G95" s="8"/>
    </row>
    <row r="96" ht="15.75" customHeight="1">
      <c r="A96" s="5"/>
      <c r="B96" s="5"/>
      <c r="C96" s="8"/>
      <c r="D96" s="5"/>
      <c r="E96" s="8"/>
      <c r="F96" s="5"/>
      <c r="G96" s="8"/>
    </row>
    <row r="97" ht="15.75" customHeight="1">
      <c r="A97" s="5"/>
      <c r="B97" s="5"/>
      <c r="C97" s="8"/>
      <c r="D97" s="5"/>
      <c r="E97" s="8"/>
      <c r="F97" s="5"/>
      <c r="G97" s="8"/>
    </row>
    <row r="98" ht="15.75" customHeight="1">
      <c r="A98" s="5"/>
      <c r="B98" s="5"/>
      <c r="C98" s="8"/>
      <c r="D98" s="5"/>
      <c r="E98" s="8"/>
      <c r="F98" s="5"/>
      <c r="G98" s="8"/>
    </row>
    <row r="99" ht="15.75" customHeight="1">
      <c r="A99" s="5"/>
      <c r="B99" s="5"/>
      <c r="C99" s="8"/>
      <c r="D99" s="5"/>
      <c r="E99" s="8"/>
      <c r="F99" s="5"/>
      <c r="G99" s="8"/>
    </row>
    <row r="100" ht="15.75" customHeight="1">
      <c r="A100" s="5"/>
      <c r="B100" s="5"/>
      <c r="C100" s="8"/>
      <c r="D100" s="5"/>
      <c r="E100" s="8"/>
      <c r="F100" s="5"/>
      <c r="G100" s="8"/>
    </row>
    <row r="101" ht="15.75" customHeight="1">
      <c r="A101" s="27"/>
      <c r="B101" s="27"/>
      <c r="C101" s="28"/>
      <c r="D101" s="27"/>
      <c r="E101" s="28"/>
      <c r="F101" s="27"/>
      <c r="G101" s="28"/>
    </row>
    <row r="102" ht="15.75" customHeight="1">
      <c r="A102" s="27"/>
      <c r="B102" s="27"/>
      <c r="C102" s="28"/>
      <c r="D102" s="27"/>
      <c r="E102" s="28"/>
      <c r="F102" s="27"/>
      <c r="G102" s="28"/>
    </row>
    <row r="103" ht="15.75" customHeight="1">
      <c r="A103" s="27"/>
      <c r="B103" s="27"/>
      <c r="C103" s="28"/>
      <c r="D103" s="27"/>
      <c r="E103" s="28"/>
      <c r="F103" s="27"/>
      <c r="G103" s="28"/>
    </row>
    <row r="104" ht="15.75" customHeight="1">
      <c r="A104" s="27"/>
      <c r="B104" s="27"/>
      <c r="C104" s="28"/>
      <c r="D104" s="27"/>
      <c r="E104" s="28"/>
      <c r="F104" s="27"/>
      <c r="G104" s="28"/>
    </row>
    <row r="105" ht="15.75" customHeight="1">
      <c r="A105" s="27"/>
      <c r="B105" s="27"/>
      <c r="C105" s="28"/>
      <c r="D105" s="27"/>
      <c r="E105" s="28"/>
      <c r="F105" s="27"/>
      <c r="G105" s="28"/>
    </row>
    <row r="106" ht="15.75" customHeight="1">
      <c r="A106" s="27"/>
      <c r="B106" s="27"/>
      <c r="C106" s="28"/>
      <c r="D106" s="27"/>
      <c r="E106" s="28"/>
      <c r="F106" s="27"/>
      <c r="G106" s="28"/>
    </row>
    <row r="107" ht="15.75" customHeight="1">
      <c r="A107" s="27"/>
      <c r="B107" s="27"/>
      <c r="C107" s="28"/>
      <c r="D107" s="27"/>
      <c r="E107" s="28"/>
      <c r="F107" s="27"/>
      <c r="G107" s="28"/>
    </row>
    <row r="108" ht="15.75" customHeight="1">
      <c r="A108" s="27"/>
      <c r="B108" s="27"/>
      <c r="C108" s="28"/>
      <c r="D108" s="27"/>
      <c r="E108" s="28"/>
      <c r="F108" s="27"/>
      <c r="G108" s="28"/>
    </row>
    <row r="109" ht="15.75" customHeight="1">
      <c r="A109" s="27"/>
      <c r="B109" s="27"/>
      <c r="C109" s="28"/>
      <c r="D109" s="27"/>
      <c r="E109" s="28"/>
      <c r="F109" s="27"/>
      <c r="G109" s="28"/>
    </row>
    <row r="110" ht="15.75" customHeight="1">
      <c r="A110" s="27"/>
      <c r="B110" s="27"/>
      <c r="C110" s="28"/>
      <c r="D110" s="27"/>
      <c r="E110" s="28"/>
      <c r="F110" s="27"/>
      <c r="G110" s="28"/>
    </row>
    <row r="111" ht="15.75" customHeight="1">
      <c r="A111" s="27"/>
      <c r="B111" s="27"/>
      <c r="C111" s="28"/>
      <c r="D111" s="27"/>
      <c r="E111" s="28"/>
      <c r="F111" s="27"/>
      <c r="G111" s="28"/>
    </row>
    <row r="112" ht="15.75" customHeight="1">
      <c r="A112" s="27"/>
      <c r="B112" s="27"/>
      <c r="C112" s="28"/>
      <c r="D112" s="27"/>
      <c r="E112" s="28"/>
      <c r="F112" s="27"/>
      <c r="G112" s="28"/>
    </row>
    <row r="113" ht="15.75" customHeight="1">
      <c r="A113" s="27"/>
      <c r="B113" s="27"/>
      <c r="C113" s="28"/>
      <c r="D113" s="27"/>
      <c r="E113" s="28"/>
      <c r="F113" s="27"/>
      <c r="G113" s="28"/>
    </row>
    <row r="114" ht="15.75" customHeight="1">
      <c r="A114" s="27"/>
      <c r="B114" s="27"/>
      <c r="C114" s="28"/>
      <c r="D114" s="27"/>
      <c r="E114" s="28"/>
      <c r="F114" s="27"/>
      <c r="G114" s="28"/>
    </row>
    <row r="115" ht="15.75" customHeight="1">
      <c r="A115" s="27"/>
      <c r="B115" s="27"/>
      <c r="C115" s="28"/>
      <c r="D115" s="27"/>
      <c r="E115" s="28"/>
      <c r="F115" s="27"/>
      <c r="G115" s="28"/>
    </row>
    <row r="116" ht="15.75" customHeight="1">
      <c r="A116" s="27"/>
      <c r="B116" s="27"/>
      <c r="C116" s="28"/>
      <c r="D116" s="27"/>
      <c r="E116" s="28"/>
      <c r="F116" s="27"/>
      <c r="G116" s="28"/>
    </row>
    <row r="117" ht="15.75" customHeight="1">
      <c r="A117" s="27"/>
      <c r="B117" s="27"/>
      <c r="C117" s="28"/>
      <c r="D117" s="27"/>
      <c r="E117" s="28"/>
      <c r="F117" s="27"/>
      <c r="G117" s="28"/>
    </row>
    <row r="118" ht="15.75" customHeight="1">
      <c r="A118" s="27"/>
      <c r="B118" s="27"/>
      <c r="C118" s="28"/>
      <c r="D118" s="27"/>
      <c r="E118" s="28"/>
      <c r="F118" s="27"/>
      <c r="G118" s="28"/>
    </row>
    <row r="119" ht="15.75" customHeight="1">
      <c r="A119" s="27"/>
      <c r="B119" s="27"/>
      <c r="C119" s="28"/>
      <c r="D119" s="27"/>
      <c r="E119" s="28"/>
      <c r="F119" s="27"/>
      <c r="G119" s="28"/>
    </row>
    <row r="120" ht="15.75" customHeight="1">
      <c r="A120" s="27"/>
      <c r="B120" s="27"/>
      <c r="C120" s="28"/>
      <c r="D120" s="27"/>
      <c r="E120" s="28"/>
      <c r="F120" s="27"/>
      <c r="G120" s="28"/>
    </row>
    <row r="121" ht="15.75" customHeight="1">
      <c r="A121" s="27"/>
      <c r="B121" s="27"/>
      <c r="C121" s="28"/>
      <c r="D121" s="27"/>
      <c r="E121" s="28"/>
      <c r="F121" s="27"/>
      <c r="G121" s="28"/>
    </row>
    <row r="122" ht="15.75" customHeight="1">
      <c r="A122" s="27"/>
      <c r="B122" s="27"/>
      <c r="C122" s="28"/>
      <c r="D122" s="27"/>
      <c r="E122" s="28"/>
      <c r="F122" s="27"/>
      <c r="G122" s="28"/>
    </row>
    <row r="123" ht="15.75" customHeight="1">
      <c r="A123" s="27"/>
      <c r="B123" s="27"/>
      <c r="C123" s="28"/>
      <c r="D123" s="27"/>
      <c r="E123" s="28"/>
      <c r="F123" s="27"/>
      <c r="G123" s="28"/>
    </row>
    <row r="124" ht="15.75" customHeight="1">
      <c r="C124" s="2"/>
      <c r="E124" s="2"/>
      <c r="G124" s="2"/>
    </row>
    <row r="125" ht="15.75" customHeight="1">
      <c r="C125" s="2"/>
      <c r="E125" s="2"/>
      <c r="G125" s="2"/>
    </row>
    <row r="126" ht="15.75" customHeight="1">
      <c r="C126" s="2"/>
      <c r="E126" s="2"/>
      <c r="G126" s="2"/>
    </row>
    <row r="127" ht="15.75" customHeight="1">
      <c r="C127" s="2"/>
      <c r="E127" s="2"/>
      <c r="G127" s="2"/>
    </row>
    <row r="128" ht="15.75" customHeight="1">
      <c r="C128" s="2"/>
      <c r="E128" s="2"/>
      <c r="G128" s="2"/>
    </row>
    <row r="129" ht="15.75" customHeight="1">
      <c r="C129" s="2"/>
      <c r="E129" s="2"/>
      <c r="G129" s="2"/>
    </row>
    <row r="130" ht="15.75" customHeight="1">
      <c r="C130" s="2"/>
      <c r="E130" s="2"/>
      <c r="G130" s="2"/>
    </row>
    <row r="131" ht="15.75" customHeight="1">
      <c r="C131" s="2"/>
      <c r="E131" s="2"/>
      <c r="G131" s="2"/>
    </row>
    <row r="132" ht="15.75" customHeight="1">
      <c r="C132" s="2"/>
      <c r="E132" s="2"/>
      <c r="G132" s="2"/>
    </row>
    <row r="133" ht="15.75" customHeight="1">
      <c r="C133" s="2"/>
      <c r="E133" s="2"/>
      <c r="G133" s="2"/>
    </row>
    <row r="134" ht="15.75" customHeight="1">
      <c r="C134" s="2"/>
      <c r="E134" s="2"/>
      <c r="G134" s="2"/>
    </row>
    <row r="135" ht="15.75" customHeight="1">
      <c r="C135" s="2"/>
      <c r="E135" s="2"/>
      <c r="G135" s="2"/>
    </row>
    <row r="136" ht="15.75" customHeight="1">
      <c r="C136" s="2"/>
      <c r="E136" s="2"/>
      <c r="G136" s="2"/>
    </row>
    <row r="137" ht="15.75" customHeight="1">
      <c r="C137" s="2"/>
      <c r="E137" s="2"/>
      <c r="G137" s="2"/>
    </row>
    <row r="138" ht="15.75" customHeight="1">
      <c r="C138" s="2"/>
      <c r="E138" s="2"/>
      <c r="G138" s="2"/>
    </row>
    <row r="139" ht="15.75" customHeight="1">
      <c r="C139" s="2"/>
      <c r="E139" s="2"/>
      <c r="G139" s="2"/>
    </row>
    <row r="140" ht="15.75" customHeight="1">
      <c r="C140" s="2"/>
      <c r="E140" s="2"/>
      <c r="G140" s="2"/>
    </row>
    <row r="141" ht="15.75" customHeight="1">
      <c r="C141" s="2"/>
      <c r="E141" s="2"/>
      <c r="G141" s="2"/>
    </row>
    <row r="142" ht="15.75" customHeight="1">
      <c r="C142" s="2"/>
      <c r="E142" s="2"/>
      <c r="G142" s="2"/>
    </row>
    <row r="143" ht="15.75" customHeight="1">
      <c r="C143" s="2"/>
      <c r="E143" s="2"/>
      <c r="G143" s="2"/>
    </row>
    <row r="144" ht="15.75" customHeight="1">
      <c r="C144" s="2"/>
      <c r="E144" s="2"/>
      <c r="G144" s="2"/>
    </row>
    <row r="145" ht="15.75" customHeight="1">
      <c r="C145" s="2"/>
      <c r="E145" s="2"/>
      <c r="G145" s="2"/>
    </row>
    <row r="146" ht="15.75" customHeight="1">
      <c r="C146" s="2"/>
      <c r="E146" s="2"/>
      <c r="G146" s="2"/>
    </row>
    <row r="147" ht="15.75" customHeight="1">
      <c r="C147" s="2"/>
      <c r="E147" s="2"/>
      <c r="G147" s="2"/>
    </row>
    <row r="148" ht="15.75" customHeight="1">
      <c r="C148" s="2"/>
      <c r="E148" s="2"/>
      <c r="G148" s="2"/>
    </row>
    <row r="149" ht="15.75" customHeight="1">
      <c r="C149" s="2"/>
      <c r="E149" s="2"/>
      <c r="G149" s="2"/>
    </row>
    <row r="150" ht="15.75" customHeight="1">
      <c r="C150" s="2"/>
      <c r="E150" s="2"/>
      <c r="G150" s="2"/>
    </row>
    <row r="151" ht="15.75" customHeight="1">
      <c r="C151" s="2"/>
      <c r="E151" s="2"/>
      <c r="G151" s="2"/>
    </row>
    <row r="152" ht="15.75" customHeight="1">
      <c r="C152" s="2"/>
      <c r="E152" s="2"/>
      <c r="G152" s="2"/>
    </row>
    <row r="153" ht="15.75" customHeight="1">
      <c r="C153" s="2"/>
      <c r="E153" s="2"/>
      <c r="G153" s="2"/>
    </row>
    <row r="154" ht="15.75" customHeight="1">
      <c r="C154" s="2"/>
      <c r="E154" s="2"/>
      <c r="G154" s="2"/>
    </row>
    <row r="155" ht="15.75" customHeight="1">
      <c r="C155" s="2"/>
      <c r="E155" s="2"/>
      <c r="G155" s="2"/>
    </row>
    <row r="156" ht="15.75" customHeight="1">
      <c r="C156" s="2"/>
      <c r="E156" s="2"/>
      <c r="G156" s="2"/>
    </row>
    <row r="157" ht="15.75" customHeight="1">
      <c r="C157" s="2"/>
      <c r="E157" s="2"/>
      <c r="G157" s="2"/>
    </row>
    <row r="158" ht="15.75" customHeight="1">
      <c r="C158" s="2"/>
      <c r="E158" s="2"/>
      <c r="G158" s="2"/>
    </row>
    <row r="159" ht="15.75" customHeight="1">
      <c r="C159" s="2"/>
      <c r="E159" s="2"/>
      <c r="G159" s="2"/>
    </row>
    <row r="160" ht="15.75" customHeight="1">
      <c r="C160" s="2"/>
      <c r="E160" s="2"/>
      <c r="G160" s="2"/>
    </row>
    <row r="161" ht="15.75" customHeight="1">
      <c r="C161" s="2"/>
      <c r="E161" s="2"/>
      <c r="G161" s="2"/>
    </row>
    <row r="162" ht="15.75" customHeight="1">
      <c r="C162" s="2"/>
      <c r="E162" s="2"/>
      <c r="G162" s="2"/>
    </row>
    <row r="163" ht="15.75" customHeight="1">
      <c r="C163" s="2"/>
      <c r="E163" s="2"/>
      <c r="G163" s="2"/>
    </row>
    <row r="164" ht="15.75" customHeight="1">
      <c r="C164" s="2"/>
      <c r="E164" s="2"/>
      <c r="G164" s="2"/>
    </row>
    <row r="165" ht="15.75" customHeight="1">
      <c r="C165" s="2"/>
      <c r="E165" s="2"/>
      <c r="G165" s="2"/>
    </row>
    <row r="166" ht="15.75" customHeight="1">
      <c r="C166" s="2"/>
      <c r="E166" s="2"/>
      <c r="G166" s="2"/>
    </row>
    <row r="167" ht="15.75" customHeight="1">
      <c r="C167" s="2"/>
      <c r="E167" s="2"/>
      <c r="G167" s="2"/>
    </row>
    <row r="168" ht="15.75" customHeight="1">
      <c r="C168" s="2"/>
      <c r="E168" s="2"/>
      <c r="G168" s="2"/>
    </row>
    <row r="169" ht="15.75" customHeight="1">
      <c r="C169" s="2"/>
      <c r="E169" s="2"/>
      <c r="G169" s="2"/>
    </row>
    <row r="170" ht="15.75" customHeight="1">
      <c r="C170" s="2"/>
      <c r="E170" s="2"/>
      <c r="G170" s="2"/>
    </row>
    <row r="171" ht="15.75" customHeight="1">
      <c r="C171" s="2"/>
      <c r="E171" s="2"/>
      <c r="G171" s="2"/>
    </row>
    <row r="172" ht="15.75" customHeight="1">
      <c r="C172" s="2"/>
      <c r="E172" s="2"/>
      <c r="G172" s="2"/>
    </row>
    <row r="173" ht="15.75" customHeight="1">
      <c r="C173" s="2"/>
      <c r="E173" s="2"/>
      <c r="G173" s="2"/>
    </row>
    <row r="174" ht="15.75" customHeight="1">
      <c r="C174" s="2"/>
      <c r="E174" s="2"/>
      <c r="G174" s="2"/>
    </row>
    <row r="175" ht="15.75" customHeight="1">
      <c r="C175" s="2"/>
      <c r="E175" s="2"/>
      <c r="G175" s="2"/>
    </row>
    <row r="176" ht="15.75" customHeight="1">
      <c r="C176" s="2"/>
      <c r="E176" s="2"/>
      <c r="G176" s="2"/>
    </row>
    <row r="177" ht="15.75" customHeight="1">
      <c r="C177" s="2"/>
      <c r="E177" s="2"/>
      <c r="G177" s="2"/>
    </row>
    <row r="178" ht="15.75" customHeight="1">
      <c r="C178" s="2"/>
      <c r="E178" s="2"/>
      <c r="G178" s="2"/>
    </row>
    <row r="179" ht="15.75" customHeight="1">
      <c r="C179" s="2"/>
      <c r="E179" s="2"/>
      <c r="G179" s="2"/>
    </row>
    <row r="180" ht="15.75" customHeight="1">
      <c r="C180" s="2"/>
      <c r="E180" s="2"/>
      <c r="G180" s="2"/>
    </row>
    <row r="181" ht="15.75" customHeight="1">
      <c r="C181" s="2"/>
      <c r="E181" s="2"/>
      <c r="G181" s="2"/>
    </row>
    <row r="182" ht="15.75" customHeight="1">
      <c r="C182" s="2"/>
      <c r="E182" s="2"/>
      <c r="G182" s="2"/>
    </row>
    <row r="183" ht="15.75" customHeight="1">
      <c r="C183" s="2"/>
      <c r="E183" s="2"/>
      <c r="G183" s="2"/>
    </row>
    <row r="184" ht="15.75" customHeight="1">
      <c r="C184" s="2"/>
      <c r="E184" s="2"/>
      <c r="G184" s="2"/>
    </row>
    <row r="185" ht="15.75" customHeight="1">
      <c r="C185" s="2"/>
      <c r="E185" s="2"/>
      <c r="G185" s="2"/>
    </row>
    <row r="186" ht="15.75" customHeight="1">
      <c r="C186" s="2"/>
      <c r="E186" s="2"/>
      <c r="G186" s="2"/>
    </row>
    <row r="187" ht="15.75" customHeight="1">
      <c r="C187" s="2"/>
      <c r="E187" s="2"/>
      <c r="G187" s="2"/>
    </row>
    <row r="188" ht="15.75" customHeight="1">
      <c r="C188" s="2"/>
      <c r="E188" s="2"/>
      <c r="G188" s="2"/>
    </row>
    <row r="189" ht="15.75" customHeight="1">
      <c r="C189" s="2"/>
      <c r="E189" s="2"/>
      <c r="G189" s="2"/>
    </row>
    <row r="190" ht="15.75" customHeight="1">
      <c r="C190" s="2"/>
      <c r="E190" s="2"/>
      <c r="G190" s="2"/>
    </row>
    <row r="191" ht="15.75" customHeight="1">
      <c r="C191" s="2"/>
      <c r="E191" s="2"/>
      <c r="G191" s="2"/>
    </row>
    <row r="192" ht="15.75" customHeight="1">
      <c r="C192" s="2"/>
      <c r="E192" s="2"/>
      <c r="G192" s="2"/>
    </row>
    <row r="193" ht="15.75" customHeight="1">
      <c r="C193" s="2"/>
      <c r="E193" s="2"/>
      <c r="G193" s="2"/>
    </row>
    <row r="194" ht="15.75" customHeight="1">
      <c r="C194" s="2"/>
      <c r="E194" s="2"/>
      <c r="G194" s="2"/>
    </row>
    <row r="195" ht="15.75" customHeight="1">
      <c r="C195" s="2"/>
      <c r="E195" s="2"/>
      <c r="G195" s="2"/>
    </row>
    <row r="196" ht="15.75" customHeight="1">
      <c r="C196" s="2"/>
      <c r="E196" s="2"/>
      <c r="G196" s="2"/>
    </row>
    <row r="197" ht="15.75" customHeight="1">
      <c r="C197" s="2"/>
      <c r="E197" s="2"/>
      <c r="G197" s="2"/>
    </row>
    <row r="198" ht="15.75" customHeight="1">
      <c r="C198" s="2"/>
      <c r="E198" s="2"/>
      <c r="G198" s="2"/>
    </row>
    <row r="199" ht="15.75" customHeight="1">
      <c r="C199" s="2"/>
      <c r="E199" s="2"/>
      <c r="G199" s="2"/>
    </row>
    <row r="200" ht="15.75" customHeight="1">
      <c r="C200" s="2"/>
      <c r="E200" s="2"/>
      <c r="G200" s="2"/>
    </row>
    <row r="201" ht="15.75" customHeight="1">
      <c r="C201" s="2"/>
      <c r="E201" s="2"/>
      <c r="G201" s="2"/>
    </row>
    <row r="202" ht="15.75" customHeight="1">
      <c r="C202" s="2"/>
      <c r="E202" s="2"/>
      <c r="G202" s="2"/>
    </row>
    <row r="203" ht="15.75" customHeight="1">
      <c r="C203" s="2"/>
      <c r="E203" s="2"/>
      <c r="G203" s="2"/>
    </row>
    <row r="204" ht="15.75" customHeight="1">
      <c r="C204" s="2"/>
      <c r="E204" s="2"/>
      <c r="G204" s="2"/>
    </row>
    <row r="205" ht="15.75" customHeight="1">
      <c r="C205" s="2"/>
      <c r="E205" s="2"/>
      <c r="G205" s="2"/>
    </row>
    <row r="206" ht="15.75" customHeight="1">
      <c r="C206" s="2"/>
      <c r="E206" s="2"/>
      <c r="G206" s="2"/>
    </row>
    <row r="207" ht="15.75" customHeight="1">
      <c r="C207" s="2"/>
      <c r="E207" s="2"/>
      <c r="G207" s="2"/>
    </row>
    <row r="208" ht="15.75" customHeight="1">
      <c r="C208" s="2"/>
      <c r="E208" s="2"/>
      <c r="G208" s="2"/>
    </row>
    <row r="209" ht="15.75" customHeight="1">
      <c r="C209" s="2"/>
      <c r="E209" s="2"/>
      <c r="G209" s="2"/>
    </row>
    <row r="210" ht="15.75" customHeight="1">
      <c r="C210" s="2"/>
      <c r="E210" s="2"/>
      <c r="G210" s="2"/>
    </row>
    <row r="211" ht="15.75" customHeight="1">
      <c r="C211" s="2"/>
      <c r="E211" s="2"/>
      <c r="G211" s="2"/>
    </row>
    <row r="212" ht="15.75" customHeight="1">
      <c r="C212" s="2"/>
      <c r="E212" s="2"/>
      <c r="G212" s="2"/>
    </row>
    <row r="213" ht="15.75" customHeight="1">
      <c r="C213" s="2"/>
      <c r="E213" s="2"/>
      <c r="G213" s="2"/>
    </row>
    <row r="214" ht="15.75" customHeight="1">
      <c r="C214" s="2"/>
      <c r="E214" s="2"/>
      <c r="G214" s="2"/>
    </row>
    <row r="215" ht="15.75" customHeight="1">
      <c r="C215" s="2"/>
      <c r="E215" s="2"/>
      <c r="G215" s="2"/>
    </row>
    <row r="216" ht="15.75" customHeight="1">
      <c r="C216" s="2"/>
      <c r="E216" s="2"/>
      <c r="G216" s="2"/>
    </row>
    <row r="217" ht="15.75" customHeight="1">
      <c r="C217" s="2"/>
      <c r="E217" s="2"/>
      <c r="G217" s="2"/>
    </row>
    <row r="218" ht="15.75" customHeight="1">
      <c r="C218" s="2"/>
      <c r="E218" s="2"/>
      <c r="G218" s="2"/>
    </row>
    <row r="219" ht="15.75" customHeight="1">
      <c r="C219" s="2"/>
      <c r="E219" s="2"/>
      <c r="G219" s="2"/>
    </row>
    <row r="220" ht="15.75" customHeight="1">
      <c r="C220" s="2"/>
      <c r="E220" s="2"/>
      <c r="G220" s="2"/>
    </row>
    <row r="221" ht="15.75" customHeight="1">
      <c r="C221" s="2"/>
      <c r="E221" s="2"/>
      <c r="G221" s="2"/>
    </row>
    <row r="222" ht="15.75" customHeight="1">
      <c r="C222" s="2"/>
      <c r="E222" s="2"/>
      <c r="G222" s="2"/>
    </row>
    <row r="223" ht="15.75" customHeight="1">
      <c r="C223" s="2"/>
      <c r="E223" s="2"/>
      <c r="G223" s="2"/>
    </row>
    <row r="224" ht="15.75" customHeight="1">
      <c r="C224" s="2"/>
      <c r="E224" s="2"/>
      <c r="G224" s="2"/>
    </row>
    <row r="225" ht="15.75" customHeight="1">
      <c r="C225" s="2"/>
      <c r="E225" s="2"/>
      <c r="G225" s="2"/>
    </row>
    <row r="226" ht="15.75" customHeight="1">
      <c r="C226" s="2"/>
      <c r="E226" s="2"/>
      <c r="G226" s="2"/>
    </row>
    <row r="227" ht="15.75" customHeight="1">
      <c r="C227" s="2"/>
      <c r="E227" s="2"/>
      <c r="G227" s="2"/>
    </row>
    <row r="228" ht="15.75" customHeight="1">
      <c r="C228" s="2"/>
      <c r="E228" s="2"/>
      <c r="G228" s="2"/>
    </row>
    <row r="229" ht="15.75" customHeight="1">
      <c r="C229" s="2"/>
      <c r="E229" s="2"/>
      <c r="G229" s="2"/>
    </row>
    <row r="230" ht="15.75" customHeight="1">
      <c r="C230" s="2"/>
      <c r="E230" s="2"/>
      <c r="G230" s="2"/>
    </row>
    <row r="231" ht="15.75" customHeight="1">
      <c r="C231" s="2"/>
      <c r="E231" s="2"/>
      <c r="G231" s="2"/>
    </row>
    <row r="232" ht="15.75" customHeight="1">
      <c r="C232" s="2"/>
      <c r="E232" s="2"/>
      <c r="G232" s="2"/>
    </row>
    <row r="233" ht="15.75" customHeight="1">
      <c r="C233" s="2"/>
      <c r="E233" s="2"/>
      <c r="G233" s="2"/>
    </row>
    <row r="234" ht="15.75" customHeight="1">
      <c r="C234" s="2"/>
      <c r="E234" s="2"/>
      <c r="G234" s="2"/>
    </row>
    <row r="235" ht="15.75" customHeight="1">
      <c r="C235" s="2"/>
      <c r="E235" s="2"/>
      <c r="G235" s="2"/>
    </row>
    <row r="236" ht="15.75" customHeight="1">
      <c r="C236" s="2"/>
      <c r="E236" s="2"/>
      <c r="G236" s="2"/>
    </row>
    <row r="237" ht="15.75" customHeight="1">
      <c r="C237" s="2"/>
      <c r="E237" s="2"/>
      <c r="G237" s="2"/>
    </row>
    <row r="238" ht="15.75" customHeight="1">
      <c r="C238" s="2"/>
      <c r="E238" s="2"/>
      <c r="G238" s="2"/>
    </row>
    <row r="239" ht="15.75" customHeight="1">
      <c r="C239" s="2"/>
      <c r="E239" s="2"/>
      <c r="G239" s="2"/>
    </row>
    <row r="240" ht="15.75" customHeight="1">
      <c r="C240" s="2"/>
      <c r="E240" s="2"/>
      <c r="G240" s="2"/>
    </row>
    <row r="241" ht="15.75" customHeight="1">
      <c r="C241" s="2"/>
      <c r="E241" s="2"/>
      <c r="G241" s="2"/>
    </row>
    <row r="242" ht="15.75" customHeight="1">
      <c r="C242" s="2"/>
      <c r="E242" s="2"/>
      <c r="G242" s="2"/>
    </row>
    <row r="243" ht="15.75" customHeight="1">
      <c r="C243" s="2"/>
      <c r="E243" s="2"/>
      <c r="G243" s="2"/>
    </row>
    <row r="244" ht="15.75" customHeight="1">
      <c r="C244" s="2"/>
      <c r="E244" s="2"/>
      <c r="G244" s="2"/>
    </row>
    <row r="245" ht="15.75" customHeight="1">
      <c r="C245" s="2"/>
      <c r="E245" s="2"/>
      <c r="G245" s="2"/>
    </row>
    <row r="246" ht="15.75" customHeight="1">
      <c r="C246" s="2"/>
      <c r="E246" s="2"/>
      <c r="G246" s="2"/>
    </row>
    <row r="247" ht="15.75" customHeight="1">
      <c r="C247" s="2"/>
      <c r="E247" s="2"/>
      <c r="G247" s="2"/>
    </row>
    <row r="248" ht="15.75" customHeight="1">
      <c r="C248" s="2"/>
      <c r="E248" s="2"/>
      <c r="G248" s="2"/>
    </row>
    <row r="249" ht="15.75" customHeight="1">
      <c r="C249" s="2"/>
      <c r="E249" s="2"/>
      <c r="G249" s="2"/>
    </row>
    <row r="250" ht="15.75" customHeight="1">
      <c r="C250" s="2"/>
      <c r="E250" s="2"/>
      <c r="G250" s="2"/>
    </row>
    <row r="251" ht="15.75" customHeight="1">
      <c r="C251" s="2"/>
      <c r="E251" s="2"/>
      <c r="G251" s="2"/>
    </row>
    <row r="252" ht="15.75" customHeight="1">
      <c r="C252" s="2"/>
      <c r="E252" s="2"/>
      <c r="G252" s="2"/>
    </row>
    <row r="253" ht="15.75" customHeight="1">
      <c r="C253" s="2"/>
      <c r="E253" s="2"/>
      <c r="G253" s="2"/>
    </row>
    <row r="254" ht="15.75" customHeight="1">
      <c r="C254" s="2"/>
      <c r="E254" s="2"/>
      <c r="G254" s="2"/>
    </row>
    <row r="255" ht="15.75" customHeight="1">
      <c r="C255" s="2"/>
      <c r="E255" s="2"/>
      <c r="G255" s="2"/>
    </row>
    <row r="256" ht="15.75" customHeight="1">
      <c r="C256" s="2"/>
      <c r="E256" s="2"/>
      <c r="G256" s="2"/>
    </row>
    <row r="257" ht="15.75" customHeight="1">
      <c r="C257" s="2"/>
      <c r="E257" s="2"/>
      <c r="G257" s="2"/>
    </row>
    <row r="258" ht="15.75" customHeight="1">
      <c r="C258" s="2"/>
      <c r="E258" s="2"/>
      <c r="G258" s="2"/>
    </row>
    <row r="259" ht="15.75" customHeight="1">
      <c r="C259" s="2"/>
      <c r="E259" s="2"/>
      <c r="G259" s="2"/>
    </row>
    <row r="260" ht="15.75" customHeight="1">
      <c r="C260" s="2"/>
      <c r="E260" s="2"/>
      <c r="G260" s="2"/>
    </row>
    <row r="261" ht="15.75" customHeight="1">
      <c r="C261" s="2"/>
      <c r="E261" s="2"/>
      <c r="G261" s="2"/>
    </row>
    <row r="262" ht="15.75" customHeight="1">
      <c r="C262" s="2"/>
      <c r="E262" s="2"/>
      <c r="G262" s="2"/>
    </row>
    <row r="263" ht="15.75" customHeight="1">
      <c r="C263" s="2"/>
      <c r="E263" s="2"/>
      <c r="G263" s="2"/>
    </row>
    <row r="264" ht="15.75" customHeight="1">
      <c r="C264" s="2"/>
      <c r="E264" s="2"/>
      <c r="G264" s="2"/>
    </row>
    <row r="265" ht="15.75" customHeight="1">
      <c r="C265" s="2"/>
      <c r="E265" s="2"/>
      <c r="G265" s="2"/>
    </row>
    <row r="266" ht="15.75" customHeight="1">
      <c r="C266" s="2"/>
      <c r="E266" s="2"/>
      <c r="G266" s="2"/>
    </row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4.0" topLeftCell="B5" activePane="bottomRight" state="frozen"/>
      <selection activeCell="B1" sqref="B1" pane="topRight"/>
      <selection activeCell="A5" sqref="A5" pane="bottomLeft"/>
      <selection activeCell="B5" sqref="B5" pane="bottomRight"/>
    </sheetView>
  </sheetViews>
  <sheetFormatPr customHeight="1" defaultColWidth="14.43" defaultRowHeight="15.0" outlineLevelRow="1"/>
  <cols>
    <col customWidth="1" min="1" max="1" width="31.0"/>
    <col customWidth="1" min="2" max="2" width="11.57"/>
    <col customWidth="1" min="3" max="3" width="5.43"/>
    <col customWidth="1" min="4" max="4" width="11.57"/>
    <col customWidth="1" min="5" max="5" width="5.43"/>
    <col customWidth="1" min="6" max="6" width="11.57"/>
    <col customWidth="1" min="7" max="7" width="5.43"/>
    <col customWidth="1" min="8" max="11" width="8.71"/>
    <col customWidth="1" min="12" max="12" width="5.43"/>
    <col customWidth="1" min="13" max="13" width="14.57"/>
    <col customWidth="1" min="14" max="14" width="7.71"/>
    <col customWidth="1" min="15" max="16" width="8.71"/>
    <col customWidth="1" min="17" max="17" width="5.43"/>
    <col customWidth="1" min="18" max="18" width="16.57"/>
    <col customWidth="1" min="19" max="19" width="9.29"/>
    <col customWidth="1" min="20" max="21" width="8.71"/>
    <col customWidth="1" min="22" max="22" width="5.43"/>
    <col customWidth="1" min="23" max="23" width="18.0"/>
    <col customWidth="1" min="24" max="35" width="8.71"/>
  </cols>
  <sheetData>
    <row r="1" ht="15.75" customHeight="1">
      <c r="A1" s="1" t="s">
        <v>0</v>
      </c>
      <c r="B1" s="1"/>
      <c r="C1" s="2"/>
      <c r="D1" s="1"/>
      <c r="E1" s="2"/>
      <c r="F1" s="1"/>
      <c r="G1" s="2"/>
      <c r="H1" s="29"/>
      <c r="L1" s="2"/>
      <c r="Q1" s="2"/>
      <c r="V1" s="2"/>
    </row>
    <row r="2" ht="15.75" customHeight="1">
      <c r="A2" s="1" t="s">
        <v>1</v>
      </c>
      <c r="B2" s="1"/>
      <c r="C2" s="2"/>
      <c r="D2" s="1"/>
      <c r="E2" s="2"/>
      <c r="F2" s="1"/>
      <c r="G2" s="2"/>
      <c r="H2" s="29"/>
      <c r="L2" s="2"/>
      <c r="Q2" s="2"/>
      <c r="V2" s="2"/>
    </row>
    <row r="3" ht="15.75" customHeight="1">
      <c r="A3" s="3" t="s">
        <v>2</v>
      </c>
      <c r="B3" s="4"/>
      <c r="C3" s="2"/>
      <c r="D3" s="4"/>
      <c r="E3" s="2"/>
      <c r="F3" s="4"/>
      <c r="G3" s="2"/>
      <c r="H3" s="29"/>
      <c r="K3" s="30">
        <v>2023.0</v>
      </c>
      <c r="L3" s="2"/>
      <c r="P3" s="30">
        <v>2024.0</v>
      </c>
      <c r="Q3" s="2"/>
      <c r="U3" s="30">
        <v>2025.0</v>
      </c>
      <c r="V3" s="2"/>
    </row>
    <row r="4" ht="15.75" customHeight="1">
      <c r="A4" s="5"/>
      <c r="B4" s="6">
        <v>2020.0</v>
      </c>
      <c r="C4" s="7"/>
      <c r="D4" s="6">
        <v>2021.0</v>
      </c>
      <c r="E4" s="7"/>
      <c r="F4" s="6">
        <v>2022.0</v>
      </c>
      <c r="G4" s="8"/>
      <c r="H4" s="31"/>
      <c r="I4" s="5"/>
      <c r="J4" s="5"/>
      <c r="K4" s="32">
        <v>0.0</v>
      </c>
      <c r="L4" s="31" t="s">
        <v>65</v>
      </c>
      <c r="M4" s="5"/>
      <c r="N4" s="5"/>
      <c r="O4" s="5"/>
      <c r="P4" s="32">
        <v>0.0</v>
      </c>
      <c r="Q4" s="31" t="s">
        <v>65</v>
      </c>
      <c r="R4" s="5"/>
      <c r="S4" s="5"/>
      <c r="T4" s="5"/>
      <c r="U4" s="32">
        <v>0.0</v>
      </c>
      <c r="V4" s="31" t="s">
        <v>65</v>
      </c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ht="15.75" customHeight="1">
      <c r="A5" s="9"/>
      <c r="B5" s="10" t="s">
        <v>3</v>
      </c>
      <c r="C5" s="8"/>
      <c r="D5" s="10" t="s">
        <v>3</v>
      </c>
      <c r="E5" s="8"/>
      <c r="F5" s="10" t="s">
        <v>3</v>
      </c>
      <c r="G5" s="8"/>
      <c r="H5" s="31" t="s">
        <v>66</v>
      </c>
      <c r="I5" s="5" t="s">
        <v>67</v>
      </c>
      <c r="J5" s="5" t="s">
        <v>68</v>
      </c>
      <c r="K5" s="5" t="s">
        <v>69</v>
      </c>
      <c r="L5" s="8"/>
      <c r="M5" s="5"/>
      <c r="N5" s="5"/>
      <c r="O5" s="5" t="s">
        <v>68</v>
      </c>
      <c r="P5" s="5" t="s">
        <v>69</v>
      </c>
      <c r="Q5" s="8"/>
      <c r="R5" s="5"/>
      <c r="S5" s="5"/>
      <c r="T5" s="5" t="s">
        <v>68</v>
      </c>
      <c r="U5" s="5" t="s">
        <v>69</v>
      </c>
      <c r="V5" s="8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ht="15.75" customHeight="1">
      <c r="A6" s="11" t="s">
        <v>4</v>
      </c>
      <c r="B6" s="12"/>
      <c r="C6" s="8"/>
      <c r="D6" s="12"/>
      <c r="E6" s="8"/>
      <c r="F6" s="12"/>
      <c r="G6" s="8"/>
      <c r="H6" s="31"/>
      <c r="I6" s="5"/>
      <c r="J6" s="5"/>
      <c r="K6" s="5"/>
      <c r="L6" s="8"/>
      <c r="M6" s="5"/>
      <c r="N6" s="5"/>
      <c r="O6" s="5"/>
      <c r="P6" s="5"/>
      <c r="Q6" s="8"/>
      <c r="R6" s="5"/>
      <c r="S6" s="5"/>
      <c r="T6" s="5"/>
      <c r="U6" s="5"/>
      <c r="V6" s="8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ht="15.75" customHeight="1">
      <c r="A7" s="11" t="s">
        <v>5</v>
      </c>
      <c r="B7" s="13">
        <f>146972-1955</f>
        <v>145017</v>
      </c>
      <c r="C7" s="8"/>
      <c r="D7" s="13">
        <v>187912.0</v>
      </c>
      <c r="E7" s="8"/>
      <c r="F7" s="15">
        <v>216905.17</v>
      </c>
      <c r="G7" s="8"/>
      <c r="H7" s="31"/>
      <c r="I7" s="5" t="s">
        <v>70</v>
      </c>
      <c r="J7" s="33">
        <v>231000.0</v>
      </c>
      <c r="K7" s="34">
        <f>J7*(K4+1)</f>
        <v>231000</v>
      </c>
      <c r="L7" s="8"/>
      <c r="M7" s="5"/>
      <c r="N7" s="5"/>
      <c r="O7" s="33">
        <v>235000.0</v>
      </c>
      <c r="P7" s="34">
        <f>O7*(P4+1)</f>
        <v>235000</v>
      </c>
      <c r="Q7" s="8"/>
      <c r="R7" s="5"/>
      <c r="S7" s="5"/>
      <c r="T7" s="33">
        <v>235000.0</v>
      </c>
      <c r="U7" s="34">
        <f>T7*(U4+1)</f>
        <v>235000</v>
      </c>
      <c r="V7" s="8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ht="15.75" customHeight="1">
      <c r="A8" s="11" t="s">
        <v>6</v>
      </c>
      <c r="B8" s="20">
        <f>B7</f>
        <v>145017</v>
      </c>
      <c r="C8" s="8"/>
      <c r="D8" s="20">
        <f>D7</f>
        <v>187912</v>
      </c>
      <c r="E8" s="8"/>
      <c r="F8" s="20">
        <f>F7</f>
        <v>216905.17</v>
      </c>
      <c r="G8" s="8"/>
      <c r="H8" s="31"/>
      <c r="I8" s="5"/>
      <c r="J8" s="5"/>
      <c r="K8" s="20">
        <f>K7</f>
        <v>231000</v>
      </c>
      <c r="L8" s="8"/>
      <c r="M8" s="5"/>
      <c r="N8" s="5"/>
      <c r="O8" s="5"/>
      <c r="P8" s="20">
        <f>P7</f>
        <v>235000</v>
      </c>
      <c r="Q8" s="8"/>
      <c r="R8" s="5"/>
      <c r="S8" s="5"/>
      <c r="T8" s="5"/>
      <c r="U8" s="20">
        <f>U7</f>
        <v>235000</v>
      </c>
      <c r="V8" s="8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ht="15.75" hidden="1" customHeight="1" outlineLevel="1">
      <c r="A9" s="11" t="s">
        <v>7</v>
      </c>
      <c r="B9" s="12"/>
      <c r="C9" s="8"/>
      <c r="D9" s="12"/>
      <c r="E9" s="8"/>
      <c r="F9" s="12"/>
      <c r="G9" s="8"/>
      <c r="H9" s="31"/>
      <c r="I9" s="5"/>
      <c r="J9" s="5"/>
      <c r="K9" s="5"/>
      <c r="L9" s="8"/>
      <c r="M9" s="5"/>
      <c r="N9" s="5"/>
      <c r="O9" s="5"/>
      <c r="P9" s="5"/>
      <c r="Q9" s="8"/>
      <c r="R9" s="5"/>
      <c r="S9" s="5"/>
      <c r="T9" s="5"/>
      <c r="U9" s="5"/>
      <c r="V9" s="8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ht="15.75" hidden="1" customHeight="1" outlineLevel="1">
      <c r="A10" s="11" t="s">
        <v>8</v>
      </c>
      <c r="B10" s="12"/>
      <c r="C10" s="8"/>
      <c r="D10" s="12"/>
      <c r="E10" s="8"/>
      <c r="F10" s="12"/>
      <c r="G10" s="8"/>
      <c r="H10" s="31"/>
      <c r="I10" s="5"/>
      <c r="J10" s="5"/>
      <c r="K10" s="5"/>
      <c r="L10" s="8"/>
      <c r="M10" s="5"/>
      <c r="N10" s="5"/>
      <c r="O10" s="5"/>
      <c r="P10" s="5"/>
      <c r="Q10" s="8"/>
      <c r="R10" s="5"/>
      <c r="S10" s="5"/>
      <c r="T10" s="5"/>
      <c r="U10" s="5"/>
      <c r="V10" s="8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ht="15.75" hidden="1" customHeight="1" outlineLevel="1">
      <c r="A11" s="11" t="s">
        <v>9</v>
      </c>
      <c r="B11" s="13">
        <v>0.0</v>
      </c>
      <c r="C11" s="8"/>
      <c r="D11" s="13">
        <v>0.0</v>
      </c>
      <c r="E11" s="8"/>
      <c r="F11" s="15">
        <v>801.05</v>
      </c>
      <c r="G11" s="8"/>
      <c r="H11" s="31">
        <f t="shared" ref="H11:H13" si="1">F11/F$8</f>
        <v>0.003693088551</v>
      </c>
      <c r="I11" s="5" t="s">
        <v>71</v>
      </c>
      <c r="J11" s="35">
        <v>0.0036978190352076473</v>
      </c>
      <c r="K11" s="36">
        <f>J11*K$8</f>
        <v>854.1961971</v>
      </c>
      <c r="L11" s="8"/>
      <c r="M11" s="5"/>
      <c r="N11" s="5"/>
      <c r="O11" s="35">
        <v>0.0036978190352076473</v>
      </c>
      <c r="P11" s="36">
        <f t="shared" ref="P11:P13" si="2">O11*P$8</f>
        <v>868.9874733</v>
      </c>
      <c r="Q11" s="8"/>
      <c r="R11" s="5"/>
      <c r="S11" s="5"/>
      <c r="T11" s="35">
        <v>0.0036978190352076473</v>
      </c>
      <c r="U11" s="36">
        <f t="shared" ref="U11:U13" si="3">T11*U$8</f>
        <v>868.9874733</v>
      </c>
      <c r="V11" s="8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ht="15.75" hidden="1" customHeight="1" outlineLevel="1">
      <c r="A12" s="11" t="s">
        <v>10</v>
      </c>
      <c r="B12" s="13">
        <v>10768.0</v>
      </c>
      <c r="C12" s="8"/>
      <c r="D12" s="13">
        <v>13997.0</v>
      </c>
      <c r="E12" s="8"/>
      <c r="F12" s="15">
        <v>7636.06</v>
      </c>
      <c r="G12" s="8"/>
      <c r="H12" s="31">
        <f t="shared" si="1"/>
        <v>0.03520460116</v>
      </c>
      <c r="I12" s="5" t="s">
        <v>71</v>
      </c>
      <c r="J12" s="35">
        <v>0.07</v>
      </c>
      <c r="K12" s="36">
        <v>10000.0</v>
      </c>
      <c r="L12" s="8"/>
      <c r="M12" s="5"/>
      <c r="N12" s="5"/>
      <c r="O12" s="35">
        <v>0.06</v>
      </c>
      <c r="P12" s="36">
        <f t="shared" si="2"/>
        <v>14100</v>
      </c>
      <c r="Q12" s="8"/>
      <c r="R12" s="5"/>
      <c r="S12" s="5"/>
      <c r="T12" s="35">
        <v>0.055</v>
      </c>
      <c r="U12" s="36">
        <f t="shared" si="3"/>
        <v>12925</v>
      </c>
      <c r="V12" s="8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ht="15.75" hidden="1" customHeight="1" outlineLevel="1">
      <c r="A13" s="11" t="s">
        <v>11</v>
      </c>
      <c r="B13" s="13">
        <v>0.0</v>
      </c>
      <c r="C13" s="8"/>
      <c r="D13" s="13">
        <v>0.0</v>
      </c>
      <c r="E13" s="8"/>
      <c r="F13" s="13">
        <f>162.39</f>
        <v>162.39</v>
      </c>
      <c r="G13" s="8"/>
      <c r="H13" s="31">
        <f t="shared" si="1"/>
        <v>0.0007486681853</v>
      </c>
      <c r="I13" s="5" t="s">
        <v>71</v>
      </c>
      <c r="J13" s="35">
        <v>7.731483147852009E-4</v>
      </c>
      <c r="K13" s="36">
        <f>J13*K$8</f>
        <v>178.5972607</v>
      </c>
      <c r="L13" s="8"/>
      <c r="M13" s="5"/>
      <c r="N13" s="5"/>
      <c r="O13" s="35">
        <v>7.731483147852009E-4</v>
      </c>
      <c r="P13" s="36">
        <f t="shared" si="2"/>
        <v>181.689854</v>
      </c>
      <c r="Q13" s="8"/>
      <c r="R13" s="5"/>
      <c r="S13" s="5"/>
      <c r="T13" s="35">
        <v>7.731483147852009E-4</v>
      </c>
      <c r="U13" s="36">
        <f t="shared" si="3"/>
        <v>181.689854</v>
      </c>
      <c r="V13" s="8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ht="15.75" hidden="1" customHeight="1" outlineLevel="1">
      <c r="A14" s="11" t="s">
        <v>12</v>
      </c>
      <c r="B14" s="20">
        <f>(((B10)+(B11))+(B12))+(B13)</f>
        <v>10768</v>
      </c>
      <c r="C14" s="8"/>
      <c r="D14" s="20">
        <f>(((D10)+(D11))+(D12))+(D13)</f>
        <v>13997</v>
      </c>
      <c r="E14" s="8"/>
      <c r="F14" s="20">
        <f>(((F10)+(F11))+(F12))+(F13)</f>
        <v>8599.5</v>
      </c>
      <c r="G14" s="8"/>
      <c r="H14" s="31"/>
      <c r="I14" s="5"/>
      <c r="J14" s="5"/>
      <c r="K14" s="20">
        <f>(((K10)+(K11))+(K12))+(K13)</f>
        <v>11032.79346</v>
      </c>
      <c r="L14" s="8"/>
      <c r="M14" s="5"/>
      <c r="N14" s="5"/>
      <c r="O14" s="5"/>
      <c r="P14" s="20">
        <f>(((P10)+(P11))+(P12))+(P13)</f>
        <v>15150.67733</v>
      </c>
      <c r="Q14" s="8"/>
      <c r="R14" s="5"/>
      <c r="S14" s="5"/>
      <c r="T14" s="5"/>
      <c r="U14" s="20">
        <f>(((U10)+(U11))+(U12))+(U13)</f>
        <v>13975.67733</v>
      </c>
      <c r="V14" s="8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ht="15.75" hidden="1" customHeight="1" outlineLevel="1">
      <c r="A15" s="11" t="s">
        <v>13</v>
      </c>
      <c r="B15" s="13">
        <v>8158.0</v>
      </c>
      <c r="C15" s="8"/>
      <c r="D15" s="13">
        <v>37362.0</v>
      </c>
      <c r="E15" s="8"/>
      <c r="F15" s="15">
        <v>23039.95</v>
      </c>
      <c r="G15" s="8"/>
      <c r="H15" s="31">
        <f>F15/F$8</f>
        <v>0.106221304</v>
      </c>
      <c r="I15" s="5" t="s">
        <v>69</v>
      </c>
      <c r="J15" s="35">
        <v>0.096</v>
      </c>
      <c r="K15" s="36">
        <v>25975.0</v>
      </c>
      <c r="L15" s="8"/>
      <c r="M15" s="5"/>
      <c r="N15" s="5"/>
      <c r="O15" s="35">
        <v>0.096</v>
      </c>
      <c r="P15" s="36">
        <f>O15*P$8</f>
        <v>22560</v>
      </c>
      <c r="Q15" s="8"/>
      <c r="R15" s="5"/>
      <c r="S15" s="5"/>
      <c r="T15" s="35">
        <v>0.096</v>
      </c>
      <c r="U15" s="36">
        <f>T15*U$8</f>
        <v>22560</v>
      </c>
      <c r="V15" s="8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ht="15.75" customHeight="1" collapsed="1">
      <c r="A16" s="11" t="s">
        <v>14</v>
      </c>
      <c r="B16" s="20">
        <f>(B14)+(B15)</f>
        <v>18926</v>
      </c>
      <c r="C16" s="8">
        <f t="shared" ref="C16:C17" si="4">B16/B$8</f>
        <v>0.1305088369</v>
      </c>
      <c r="D16" s="20">
        <f>(D14)+(D15)</f>
        <v>51359</v>
      </c>
      <c r="E16" s="8"/>
      <c r="F16" s="20">
        <f>(F14)+(F15)</f>
        <v>31639.45</v>
      </c>
      <c r="G16" s="8"/>
      <c r="H16" s="31"/>
      <c r="I16" s="5"/>
      <c r="J16" s="5"/>
      <c r="K16" s="20">
        <f>(K14)+(K15)</f>
        <v>37007.79346</v>
      </c>
      <c r="L16" s="8"/>
      <c r="M16" s="5"/>
      <c r="N16" s="5"/>
      <c r="O16" s="5"/>
      <c r="P16" s="20">
        <f>(P14)+(P15)</f>
        <v>37710.67733</v>
      </c>
      <c r="Q16" s="8"/>
      <c r="R16" s="5"/>
      <c r="S16" s="5"/>
      <c r="T16" s="5"/>
      <c r="U16" s="20">
        <f>(U14)+(U15)</f>
        <v>36535.67733</v>
      </c>
      <c r="V16" s="8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7" ht="15.75" customHeight="1">
      <c r="A17" s="11" t="s">
        <v>15</v>
      </c>
      <c r="B17" s="20">
        <f>(B8)-(B16)</f>
        <v>126091</v>
      </c>
      <c r="C17" s="8">
        <f t="shared" si="4"/>
        <v>0.8694911631</v>
      </c>
      <c r="D17" s="20">
        <f>(D8)-(D16)</f>
        <v>136553</v>
      </c>
      <c r="E17" s="8">
        <f>D17/D$8</f>
        <v>0.7266858955</v>
      </c>
      <c r="F17" s="20">
        <f>(F8)-(F16)</f>
        <v>185265.72</v>
      </c>
      <c r="G17" s="8">
        <f>F17/F$8</f>
        <v>0.8541323381</v>
      </c>
      <c r="H17" s="31"/>
      <c r="I17" s="5"/>
      <c r="J17" s="5"/>
      <c r="K17" s="20">
        <f>(K8)-(K16)</f>
        <v>193992.2065</v>
      </c>
      <c r="L17" s="8">
        <f>K17/K$8</f>
        <v>0.8397931019</v>
      </c>
      <c r="M17" s="5"/>
      <c r="N17" s="5"/>
      <c r="O17" s="5"/>
      <c r="P17" s="20">
        <f>(P8)-(P16)</f>
        <v>197289.3227</v>
      </c>
      <c r="Q17" s="8">
        <f>P17/P$8</f>
        <v>0.8395290327</v>
      </c>
      <c r="R17" s="5"/>
      <c r="S17" s="5"/>
      <c r="T17" s="5"/>
      <c r="U17" s="20">
        <f>(U8)-(U16)</f>
        <v>198464.3227</v>
      </c>
      <c r="V17" s="8">
        <f>U17/U$8</f>
        <v>0.8445290327</v>
      </c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ht="15.75" customHeight="1">
      <c r="A18" s="11" t="s">
        <v>16</v>
      </c>
      <c r="B18" s="12"/>
      <c r="C18" s="8"/>
      <c r="D18" s="12"/>
      <c r="E18" s="8"/>
      <c r="F18" s="12"/>
      <c r="G18" s="8"/>
      <c r="H18" s="31"/>
      <c r="I18" s="5"/>
      <c r="J18" s="5"/>
      <c r="K18" s="5"/>
      <c r="L18" s="8"/>
      <c r="M18" s="5"/>
      <c r="N18" s="5"/>
      <c r="O18" s="5"/>
      <c r="P18" s="5"/>
      <c r="Q18" s="8"/>
      <c r="R18" s="5"/>
      <c r="S18" s="5"/>
      <c r="T18" s="5"/>
      <c r="U18" s="5"/>
      <c r="V18" s="8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ht="15.75" hidden="1" customHeight="1" outlineLevel="1">
      <c r="A19" s="11" t="s">
        <v>17</v>
      </c>
      <c r="B19" s="12"/>
      <c r="C19" s="8"/>
      <c r="D19" s="12"/>
      <c r="E19" s="8"/>
      <c r="F19" s="12"/>
      <c r="G19" s="8"/>
      <c r="H19" s="31"/>
      <c r="I19" s="5"/>
      <c r="J19" s="5"/>
      <c r="K19" s="5"/>
      <c r="L19" s="8"/>
      <c r="M19" s="5"/>
      <c r="N19" s="5"/>
      <c r="O19" s="5"/>
      <c r="P19" s="5"/>
      <c r="Q19" s="8"/>
      <c r="R19" s="5"/>
      <c r="S19" s="5"/>
      <c r="T19" s="5"/>
      <c r="U19" s="5"/>
      <c r="V19" s="8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ht="15.75" hidden="1" customHeight="1" outlineLevel="1">
      <c r="A20" s="11" t="s">
        <v>18</v>
      </c>
      <c r="B20" s="13">
        <v>24796.0</v>
      </c>
      <c r="C20" s="8"/>
      <c r="D20" s="13">
        <v>55888.0</v>
      </c>
      <c r="E20" s="8"/>
      <c r="F20" s="15">
        <v>55670.7</v>
      </c>
      <c r="G20" s="8"/>
      <c r="H20" s="31">
        <f t="shared" ref="H20:H23" si="5">F20/F$8</f>
        <v>0.2566591658</v>
      </c>
      <c r="I20" s="5" t="s">
        <v>71</v>
      </c>
      <c r="J20" s="35">
        <v>0.3</v>
      </c>
      <c r="K20" s="36">
        <f t="shared" ref="K20:K22" si="6">J20*K$8</f>
        <v>69300</v>
      </c>
      <c r="L20" s="8"/>
      <c r="M20" s="5"/>
      <c r="N20" s="5"/>
      <c r="O20" s="35">
        <v>0.2639457597345081</v>
      </c>
      <c r="P20" s="36">
        <f t="shared" ref="P20:P22" si="7">O20*P$8</f>
        <v>62027.25354</v>
      </c>
      <c r="Q20" s="8"/>
      <c r="R20" s="5"/>
      <c r="S20" s="5"/>
      <c r="T20" s="35">
        <v>0.2639457597345081</v>
      </c>
      <c r="U20" s="36">
        <f t="shared" ref="U20:U22" si="8">T20*U$8</f>
        <v>62027.25354</v>
      </c>
      <c r="V20" s="8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ht="15.75" hidden="1" customHeight="1" outlineLevel="1">
      <c r="A21" s="11" t="s">
        <v>19</v>
      </c>
      <c r="B21" s="13">
        <f>9851-1248</f>
        <v>8603</v>
      </c>
      <c r="C21" s="8"/>
      <c r="D21" s="13">
        <f>20506-2049</f>
        <v>18457</v>
      </c>
      <c r="E21" s="8"/>
      <c r="F21" s="15">
        <v>22976.38</v>
      </c>
      <c r="G21" s="8"/>
      <c r="H21" s="31">
        <f t="shared" si="5"/>
        <v>0.1059282266</v>
      </c>
      <c r="I21" s="5" t="s">
        <v>71</v>
      </c>
      <c r="J21" s="35">
        <v>0.11102698320469906</v>
      </c>
      <c r="K21" s="36">
        <f t="shared" si="6"/>
        <v>25647.23312</v>
      </c>
      <c r="L21" s="8"/>
      <c r="M21" s="5"/>
      <c r="N21" s="5"/>
      <c r="O21" s="35">
        <v>0.11102698320469906</v>
      </c>
      <c r="P21" s="36">
        <f t="shared" si="7"/>
        <v>26091.34105</v>
      </c>
      <c r="Q21" s="8"/>
      <c r="R21" s="5"/>
      <c r="S21" s="5"/>
      <c r="T21" s="35">
        <v>0.11102698320469906</v>
      </c>
      <c r="U21" s="36">
        <f t="shared" si="8"/>
        <v>26091.34105</v>
      </c>
      <c r="V21" s="8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ht="15.75" hidden="1" customHeight="1" outlineLevel="1">
      <c r="A22" s="11" t="s">
        <v>20</v>
      </c>
      <c r="B22" s="13">
        <v>0.0</v>
      </c>
      <c r="C22" s="8"/>
      <c r="D22" s="13">
        <v>0.0</v>
      </c>
      <c r="E22" s="8"/>
      <c r="F22" s="13">
        <f>1016.75</f>
        <v>1016.75</v>
      </c>
      <c r="G22" s="8"/>
      <c r="H22" s="31">
        <f t="shared" si="5"/>
        <v>0.004687532344</v>
      </c>
      <c r="I22" s="5" t="s">
        <v>71</v>
      </c>
      <c r="J22" s="35">
        <v>0.004840806386217459</v>
      </c>
      <c r="K22" s="36">
        <f t="shared" si="6"/>
        <v>1118.226275</v>
      </c>
      <c r="L22" s="8"/>
      <c r="M22" s="5"/>
      <c r="N22" s="5"/>
      <c r="O22" s="35">
        <v>0.004840806386217459</v>
      </c>
      <c r="P22" s="36">
        <f t="shared" si="7"/>
        <v>1137.589501</v>
      </c>
      <c r="Q22" s="8"/>
      <c r="R22" s="5"/>
      <c r="S22" s="5"/>
      <c r="T22" s="35">
        <v>0.004840806386217459</v>
      </c>
      <c r="U22" s="36">
        <f t="shared" si="8"/>
        <v>1137.589501</v>
      </c>
      <c r="V22" s="8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ht="15.75" customHeight="1" collapsed="1">
      <c r="A23" s="11" t="s">
        <v>21</v>
      </c>
      <c r="B23" s="20">
        <f>(((B19)+(B20))+(B21))+(B22)</f>
        <v>33399</v>
      </c>
      <c r="C23" s="8">
        <f>B23/B$8</f>
        <v>0.2303109291</v>
      </c>
      <c r="D23" s="20">
        <f>(((D19)+(D20))+(D21))+(D22)</f>
        <v>74345</v>
      </c>
      <c r="E23" s="8">
        <f>D23/D$8</f>
        <v>0.3956373196</v>
      </c>
      <c r="F23" s="20">
        <f>(((F19)+(F20))+(F21))+(F22)</f>
        <v>79663.83</v>
      </c>
      <c r="G23" s="8">
        <f>F23/F$8</f>
        <v>0.3672749248</v>
      </c>
      <c r="H23" s="31">
        <f t="shared" si="5"/>
        <v>0.3672749248</v>
      </c>
      <c r="I23" s="5"/>
      <c r="J23" s="5"/>
      <c r="K23" s="20">
        <f>(((K19)+(K20))+(K21))+(K22)</f>
        <v>96065.4594</v>
      </c>
      <c r="L23" s="8">
        <f>K23/K$8</f>
        <v>0.4158677896</v>
      </c>
      <c r="M23" s="5"/>
      <c r="N23" s="5"/>
      <c r="O23" s="5"/>
      <c r="P23" s="20">
        <f>(((P19)+(P20))+(P21))+(P22)</f>
        <v>89256.18409</v>
      </c>
      <c r="Q23" s="8">
        <f>P23/P$8</f>
        <v>0.3798135493</v>
      </c>
      <c r="R23" s="5" t="s">
        <v>72</v>
      </c>
      <c r="S23" s="5"/>
      <c r="T23" s="5"/>
      <c r="U23" s="20">
        <f>(((U19)+(U20))+(U21))+(U22)</f>
        <v>89256.18409</v>
      </c>
      <c r="V23" s="8">
        <f>U23/U$8</f>
        <v>0.3798135493</v>
      </c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ht="15.75" hidden="1" customHeight="1" outlineLevel="1">
      <c r="A24" s="11" t="s">
        <v>22</v>
      </c>
      <c r="B24" s="12"/>
      <c r="C24" s="8"/>
      <c r="D24" s="12"/>
      <c r="E24" s="8"/>
      <c r="F24" s="12"/>
      <c r="G24" s="8"/>
      <c r="H24" s="31"/>
      <c r="I24" s="5"/>
      <c r="J24" s="5"/>
      <c r="K24" s="5"/>
      <c r="L24" s="8"/>
      <c r="M24" s="5"/>
      <c r="N24" s="5"/>
      <c r="O24" s="5"/>
      <c r="P24" s="5"/>
      <c r="Q24" s="8"/>
      <c r="R24" s="5"/>
      <c r="S24" s="5"/>
      <c r="T24" s="5"/>
      <c r="U24" s="5"/>
      <c r="V24" s="8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ht="15.75" hidden="1" customHeight="1" outlineLevel="1">
      <c r="A25" s="11" t="s">
        <v>23</v>
      </c>
      <c r="B25" s="13">
        <v>11641.0</v>
      </c>
      <c r="C25" s="8">
        <f t="shared" ref="C25:C33" si="9">B25/B$8</f>
        <v>0.08027334726</v>
      </c>
      <c r="D25" s="13">
        <v>8871.0</v>
      </c>
      <c r="E25" s="8">
        <f t="shared" ref="E25:E33" si="10">D25/D$8</f>
        <v>0.0472082677</v>
      </c>
      <c r="F25" s="15">
        <v>6814.81</v>
      </c>
      <c r="G25" s="8">
        <f t="shared" ref="G25:G33" si="11">F25/F$8</f>
        <v>0.03141838436</v>
      </c>
      <c r="H25" s="31">
        <f t="shared" ref="H25:H32" si="12">F25/F$8</f>
        <v>0.03141838436</v>
      </c>
      <c r="I25" s="5" t="s">
        <v>71</v>
      </c>
      <c r="J25" s="35">
        <v>0.05</v>
      </c>
      <c r="K25" s="36">
        <f>J25*K$8</f>
        <v>11550</v>
      </c>
      <c r="L25" s="8"/>
      <c r="M25" s="5"/>
      <c r="N25" s="5"/>
      <c r="O25" s="35">
        <v>0.014513849253075596</v>
      </c>
      <c r="P25" s="36">
        <f t="shared" ref="P25:P32" si="13">O25*P$8</f>
        <v>3410.754574</v>
      </c>
      <c r="Q25" s="8"/>
      <c r="R25" s="5"/>
      <c r="S25" s="5"/>
      <c r="T25" s="35">
        <v>0.014513849253075596</v>
      </c>
      <c r="U25" s="36">
        <f t="shared" ref="U25:U32" si="14">T25*U$8</f>
        <v>3410.754574</v>
      </c>
      <c r="V25" s="8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ht="15.75" hidden="1" customHeight="1" outlineLevel="1">
      <c r="A26" s="11" t="s">
        <v>24</v>
      </c>
      <c r="B26" s="13">
        <v>8869.0</v>
      </c>
      <c r="C26" s="8">
        <f t="shared" si="9"/>
        <v>0.06115834695</v>
      </c>
      <c r="D26" s="13">
        <v>16768.0</v>
      </c>
      <c r="E26" s="8">
        <f t="shared" si="10"/>
        <v>0.08923325812</v>
      </c>
      <c r="F26" s="15">
        <v>9738.0</v>
      </c>
      <c r="G26" s="8">
        <f t="shared" si="11"/>
        <v>0.04489519544</v>
      </c>
      <c r="H26" s="31">
        <f t="shared" si="12"/>
        <v>0.04489519544</v>
      </c>
      <c r="I26" s="5" t="s">
        <v>71</v>
      </c>
      <c r="J26" s="35">
        <v>0.08</v>
      </c>
      <c r="K26" s="36">
        <v>15000.0</v>
      </c>
      <c r="L26" s="8"/>
      <c r="M26" s="5"/>
      <c r="N26" s="5"/>
      <c r="O26" s="35">
        <v>0.03526911312713379</v>
      </c>
      <c r="P26" s="36">
        <f t="shared" si="13"/>
        <v>8288.241585</v>
      </c>
      <c r="Q26" s="8"/>
      <c r="R26" s="5"/>
      <c r="S26" s="5"/>
      <c r="T26" s="35">
        <v>0.03526911312713379</v>
      </c>
      <c r="U26" s="36">
        <f t="shared" si="14"/>
        <v>8288.241585</v>
      </c>
      <c r="V26" s="8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ht="15.75" hidden="1" customHeight="1" outlineLevel="1">
      <c r="A27" s="11" t="s">
        <v>25</v>
      </c>
      <c r="B27" s="13">
        <v>568.0</v>
      </c>
      <c r="C27" s="8">
        <f t="shared" si="9"/>
        <v>0.00391678217</v>
      </c>
      <c r="D27" s="13">
        <v>315.0</v>
      </c>
      <c r="E27" s="8">
        <f t="shared" si="10"/>
        <v>0.001676316574</v>
      </c>
      <c r="F27" s="13">
        <f>140</f>
        <v>140</v>
      </c>
      <c r="G27" s="8">
        <f t="shared" si="11"/>
        <v>0.000645443352</v>
      </c>
      <c r="H27" s="31">
        <f t="shared" si="12"/>
        <v>0.000645443352</v>
      </c>
      <c r="I27" s="5" t="s">
        <v>71</v>
      </c>
      <c r="J27" s="35">
        <v>6.665482115273609E-4</v>
      </c>
      <c r="K27" s="36">
        <f t="shared" ref="K27:K32" si="15">J27*K$8</f>
        <v>153.9726369</v>
      </c>
      <c r="L27" s="8"/>
      <c r="M27" s="5"/>
      <c r="N27" s="5"/>
      <c r="O27" s="35">
        <v>6.665482115273609E-4</v>
      </c>
      <c r="P27" s="36">
        <f t="shared" si="13"/>
        <v>156.6388297</v>
      </c>
      <c r="Q27" s="8"/>
      <c r="R27" s="5"/>
      <c r="S27" s="5"/>
      <c r="T27" s="35">
        <v>6.665482115273609E-4</v>
      </c>
      <c r="U27" s="36">
        <f t="shared" si="14"/>
        <v>156.6388297</v>
      </c>
      <c r="V27" s="8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ht="15.75" hidden="1" customHeight="1" outlineLevel="1">
      <c r="A28" s="11" t="s">
        <v>26</v>
      </c>
      <c r="B28" s="13">
        <v>4204.0</v>
      </c>
      <c r="C28" s="8">
        <f t="shared" si="9"/>
        <v>0.02898970466</v>
      </c>
      <c r="D28" s="13">
        <v>3483.0</v>
      </c>
      <c r="E28" s="8">
        <f t="shared" si="10"/>
        <v>0.01853527183</v>
      </c>
      <c r="F28" s="15">
        <v>4484.89</v>
      </c>
      <c r="G28" s="8">
        <f t="shared" si="11"/>
        <v>0.02067673168</v>
      </c>
      <c r="H28" s="31">
        <f t="shared" si="12"/>
        <v>0.02067673168</v>
      </c>
      <c r="I28" s="5" t="s">
        <v>71</v>
      </c>
      <c r="J28" s="35">
        <v>0.02910635119511142</v>
      </c>
      <c r="K28" s="36">
        <f t="shared" si="15"/>
        <v>6723.567126</v>
      </c>
      <c r="L28" s="8"/>
      <c r="M28" s="5"/>
      <c r="N28" s="5"/>
      <c r="O28" s="35">
        <v>0.02910635119511142</v>
      </c>
      <c r="P28" s="36">
        <f t="shared" si="13"/>
        <v>6839.992531</v>
      </c>
      <c r="Q28" s="8"/>
      <c r="R28" s="5"/>
      <c r="S28" s="5"/>
      <c r="T28" s="35">
        <v>0.02910635119511142</v>
      </c>
      <c r="U28" s="36">
        <f t="shared" si="14"/>
        <v>6839.992531</v>
      </c>
      <c r="V28" s="8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ht="15.75" hidden="1" customHeight="1" outlineLevel="1">
      <c r="A29" s="11" t="s">
        <v>27</v>
      </c>
      <c r="B29" s="13">
        <v>721.0</v>
      </c>
      <c r="C29" s="8">
        <f t="shared" si="9"/>
        <v>0.004971830889</v>
      </c>
      <c r="D29" s="13">
        <v>6280.0</v>
      </c>
      <c r="E29" s="8">
        <f t="shared" si="10"/>
        <v>0.03341989868</v>
      </c>
      <c r="F29" s="15">
        <v>5117.51</v>
      </c>
      <c r="G29" s="8">
        <f t="shared" si="11"/>
        <v>0.02359330578</v>
      </c>
      <c r="H29" s="31">
        <f t="shared" si="12"/>
        <v>0.02359330578</v>
      </c>
      <c r="I29" s="5" t="s">
        <v>71</v>
      </c>
      <c r="J29" s="35">
        <v>0.02</v>
      </c>
      <c r="K29" s="36">
        <f t="shared" si="15"/>
        <v>4620</v>
      </c>
      <c r="L29" s="8"/>
      <c r="M29" s="5"/>
      <c r="N29" s="5"/>
      <c r="O29" s="35">
        <v>0.010662914571562807</v>
      </c>
      <c r="P29" s="36">
        <f t="shared" si="13"/>
        <v>2505.784924</v>
      </c>
      <c r="Q29" s="8"/>
      <c r="R29" s="5"/>
      <c r="S29" s="5"/>
      <c r="T29" s="35">
        <v>0.010662914571562807</v>
      </c>
      <c r="U29" s="36">
        <f t="shared" si="14"/>
        <v>2505.784924</v>
      </c>
      <c r="V29" s="8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</row>
    <row r="30" ht="15.75" hidden="1" customHeight="1" outlineLevel="1">
      <c r="A30" s="11" t="s">
        <v>28</v>
      </c>
      <c r="B30" s="13">
        <v>0.0</v>
      </c>
      <c r="C30" s="8">
        <f t="shared" si="9"/>
        <v>0</v>
      </c>
      <c r="D30" s="13">
        <v>5354.0</v>
      </c>
      <c r="E30" s="8">
        <f t="shared" si="10"/>
        <v>0.02849206011</v>
      </c>
      <c r="F30" s="15">
        <v>3105.88</v>
      </c>
      <c r="G30" s="8">
        <f t="shared" si="11"/>
        <v>0.01431906856</v>
      </c>
      <c r="H30" s="31">
        <f t="shared" si="12"/>
        <v>0.01431906856</v>
      </c>
      <c r="I30" s="5" t="s">
        <v>71</v>
      </c>
      <c r="J30" s="35">
        <v>0.03</v>
      </c>
      <c r="K30" s="36">
        <f t="shared" si="15"/>
        <v>6930</v>
      </c>
      <c r="L30" s="8"/>
      <c r="M30" s="5"/>
      <c r="N30" s="5"/>
      <c r="O30" s="35">
        <v>0.011054844919940894</v>
      </c>
      <c r="P30" s="36">
        <f t="shared" si="13"/>
        <v>2597.888556</v>
      </c>
      <c r="Q30" s="8"/>
      <c r="R30" s="5"/>
      <c r="S30" s="5"/>
      <c r="T30" s="35">
        <v>0.011054844919940894</v>
      </c>
      <c r="U30" s="36">
        <f t="shared" si="14"/>
        <v>2597.888556</v>
      </c>
      <c r="V30" s="8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ht="15.75" hidden="1" customHeight="1" outlineLevel="1">
      <c r="A31" s="11" t="s">
        <v>29</v>
      </c>
      <c r="B31" s="13">
        <v>13210.0</v>
      </c>
      <c r="C31" s="8">
        <f t="shared" si="9"/>
        <v>0.09109276843</v>
      </c>
      <c r="D31" s="13">
        <v>3399.0</v>
      </c>
      <c r="E31" s="8">
        <f t="shared" si="10"/>
        <v>0.01808825408</v>
      </c>
      <c r="F31" s="13">
        <v>7767.33</v>
      </c>
      <c r="G31" s="8">
        <f t="shared" si="11"/>
        <v>0.03580979651</v>
      </c>
      <c r="H31" s="31">
        <f t="shared" si="12"/>
        <v>0.03580979651</v>
      </c>
      <c r="I31" s="5" t="s">
        <v>71</v>
      </c>
      <c r="J31" s="35">
        <v>0.03291810236390371</v>
      </c>
      <c r="K31" s="36">
        <f t="shared" si="15"/>
        <v>7604.081646</v>
      </c>
      <c r="L31" s="8"/>
      <c r="M31" s="5"/>
      <c r="N31" s="5"/>
      <c r="O31" s="35">
        <v>0.03291810236390371</v>
      </c>
      <c r="P31" s="36">
        <f t="shared" si="13"/>
        <v>7735.754056</v>
      </c>
      <c r="Q31" s="8"/>
      <c r="R31" s="5"/>
      <c r="S31" s="5"/>
      <c r="T31" s="35">
        <v>0.03291810236390371</v>
      </c>
      <c r="U31" s="36">
        <f t="shared" si="14"/>
        <v>7735.754056</v>
      </c>
      <c r="V31" s="8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ht="15.75" hidden="1" customHeight="1" outlineLevel="1">
      <c r="A32" s="11" t="s">
        <v>30</v>
      </c>
      <c r="B32" s="13">
        <v>12876.0</v>
      </c>
      <c r="C32" s="8">
        <f t="shared" si="9"/>
        <v>0.08878959019</v>
      </c>
      <c r="D32" s="13">
        <v>3788.0</v>
      </c>
      <c r="E32" s="8">
        <f t="shared" si="10"/>
        <v>0.020158372</v>
      </c>
      <c r="F32" s="13">
        <f>828.12</f>
        <v>828.12</v>
      </c>
      <c r="G32" s="8">
        <f t="shared" si="11"/>
        <v>0.003817889634</v>
      </c>
      <c r="H32" s="31">
        <f t="shared" si="12"/>
        <v>0.003817889634</v>
      </c>
      <c r="I32" s="5" t="s">
        <v>71</v>
      </c>
      <c r="J32" s="35">
        <v>0.003942727892357415</v>
      </c>
      <c r="K32" s="36">
        <f t="shared" si="15"/>
        <v>910.7701431</v>
      </c>
      <c r="L32" s="8"/>
      <c r="M32" s="5"/>
      <c r="N32" s="5"/>
      <c r="O32" s="35">
        <v>0.003942727892357415</v>
      </c>
      <c r="P32" s="36">
        <f t="shared" si="13"/>
        <v>926.5410547</v>
      </c>
      <c r="Q32" s="8"/>
      <c r="R32" s="5"/>
      <c r="S32" s="5"/>
      <c r="T32" s="35">
        <v>0.003942727892357415</v>
      </c>
      <c r="U32" s="36">
        <f t="shared" si="14"/>
        <v>926.5410547</v>
      </c>
      <c r="V32" s="8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ht="15.75" customHeight="1" collapsed="1">
      <c r="A33" s="11" t="s">
        <v>31</v>
      </c>
      <c r="B33" s="20">
        <f>((((((((B24)+(B25))+(B26))+(B27))+(B28))+(B29))+(B30))+(B31))+(B32)</f>
        <v>52089</v>
      </c>
      <c r="C33" s="8">
        <f t="shared" si="9"/>
        <v>0.3591923705</v>
      </c>
      <c r="D33" s="20">
        <f>((((((((D24)+(D25))+(D26))+(D27))+(D28))+(D29))+(D30))+(D31))+(D32)</f>
        <v>48258</v>
      </c>
      <c r="E33" s="8">
        <f t="shared" si="10"/>
        <v>0.2568116991</v>
      </c>
      <c r="F33" s="20">
        <f>((((((((F24)+(F25))+(F26))+(F27))+(F28))+(F29))+(F30))+(F31))+(F32)</f>
        <v>37996.54</v>
      </c>
      <c r="G33" s="8">
        <f t="shared" si="11"/>
        <v>0.1751758153</v>
      </c>
      <c r="H33" s="31"/>
      <c r="I33" s="5"/>
      <c r="J33" s="5"/>
      <c r="K33" s="20">
        <f>((((((((K24)+(K25))+(K26))+(K27))+(K28))+(K29))+(K30))+(K31))+(K32)</f>
        <v>53492.39155</v>
      </c>
      <c r="L33" s="8">
        <f>K33/K$8</f>
        <v>0.2315687946</v>
      </c>
      <c r="M33" s="5" t="s">
        <v>73</v>
      </c>
      <c r="N33" s="5"/>
      <c r="O33" s="5"/>
      <c r="P33" s="20">
        <f>((((((((P24)+(P25))+(P26))+(P27))+(P28))+(P29))+(P30))+(P31))+(P32)</f>
        <v>32461.59611</v>
      </c>
      <c r="Q33" s="8">
        <f>P33/P$8</f>
        <v>0.1381344515</v>
      </c>
      <c r="R33" s="5"/>
      <c r="S33" s="5"/>
      <c r="T33" s="5"/>
      <c r="U33" s="20">
        <f>((((((((U24)+(U25))+(U26))+(U27))+(U28))+(U29))+(U30))+(U31))+(U32)</f>
        <v>32461.59611</v>
      </c>
      <c r="V33" s="8">
        <f>U33/U$8</f>
        <v>0.1381344515</v>
      </c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ht="15.75" hidden="1" customHeight="1" outlineLevel="1">
      <c r="A34" s="11" t="s">
        <v>32</v>
      </c>
      <c r="B34" s="13"/>
      <c r="C34" s="8"/>
      <c r="D34" s="13"/>
      <c r="E34" s="8"/>
      <c r="F34" s="21"/>
      <c r="G34" s="8"/>
      <c r="H34" s="31"/>
      <c r="I34" s="5"/>
      <c r="J34" s="5"/>
      <c r="K34" s="5"/>
      <c r="L34" s="8"/>
      <c r="M34" s="5"/>
      <c r="N34" s="5"/>
      <c r="O34" s="5"/>
      <c r="P34" s="5"/>
      <c r="Q34" s="8"/>
      <c r="R34" s="5"/>
      <c r="S34" s="5"/>
      <c r="T34" s="5"/>
      <c r="U34" s="5"/>
      <c r="V34" s="8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ht="15.75" hidden="1" customHeight="1" outlineLevel="1">
      <c r="A35" s="11" t="s">
        <v>33</v>
      </c>
      <c r="B35" s="13">
        <v>1008.0</v>
      </c>
      <c r="C35" s="8"/>
      <c r="D35" s="13">
        <v>1067.0</v>
      </c>
      <c r="E35" s="8"/>
      <c r="F35" s="15">
        <v>1513.15</v>
      </c>
      <c r="G35" s="8"/>
      <c r="H35" s="31">
        <f t="shared" ref="H35:H36" si="16">(F35-D35)/D35</f>
        <v>0.4181349578</v>
      </c>
      <c r="I35" s="5" t="s">
        <v>69</v>
      </c>
      <c r="J35" s="33">
        <v>1000.0</v>
      </c>
      <c r="K35" s="36">
        <f t="shared" ref="K35:K40" si="17">J35</f>
        <v>1000</v>
      </c>
      <c r="L35" s="8"/>
      <c r="M35" s="5"/>
      <c r="N35" s="5"/>
      <c r="O35" s="33">
        <v>1000.0</v>
      </c>
      <c r="P35" s="36">
        <f t="shared" ref="P35:P40" si="18">O35</f>
        <v>1000</v>
      </c>
      <c r="Q35" s="8"/>
      <c r="R35" s="5"/>
      <c r="S35" s="5"/>
      <c r="T35" s="33">
        <v>1000.0</v>
      </c>
      <c r="U35" s="36">
        <f t="shared" ref="U35:U40" si="19">T35</f>
        <v>1000</v>
      </c>
      <c r="V35" s="8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ht="15.75" hidden="1" customHeight="1" outlineLevel="1">
      <c r="A36" s="11" t="s">
        <v>34</v>
      </c>
      <c r="B36" s="13">
        <v>350.0</v>
      </c>
      <c r="C36" s="8"/>
      <c r="D36" s="13">
        <v>572.0</v>
      </c>
      <c r="E36" s="8"/>
      <c r="F36" s="15">
        <v>624.0</v>
      </c>
      <c r="G36" s="8"/>
      <c r="H36" s="31">
        <f t="shared" si="16"/>
        <v>0.09090909091</v>
      </c>
      <c r="I36" s="5" t="s">
        <v>69</v>
      </c>
      <c r="J36" s="33">
        <v>650.0</v>
      </c>
      <c r="K36" s="36">
        <f t="shared" si="17"/>
        <v>650</v>
      </c>
      <c r="L36" s="8"/>
      <c r="M36" s="5"/>
      <c r="N36" s="5"/>
      <c r="O36" s="33">
        <v>650.0</v>
      </c>
      <c r="P36" s="36">
        <f t="shared" si="18"/>
        <v>650</v>
      </c>
      <c r="Q36" s="8"/>
      <c r="R36" s="5"/>
      <c r="S36" s="5"/>
      <c r="T36" s="33">
        <v>650.0</v>
      </c>
      <c r="U36" s="36">
        <f t="shared" si="19"/>
        <v>650</v>
      </c>
      <c r="V36" s="8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ht="15.75" hidden="1" customHeight="1" outlineLevel="1">
      <c r="A37" s="11" t="s">
        <v>35</v>
      </c>
      <c r="B37" s="13">
        <v>0.0</v>
      </c>
      <c r="C37" s="8"/>
      <c r="D37" s="21">
        <v>0.0</v>
      </c>
      <c r="E37" s="8"/>
      <c r="F37" s="15">
        <v>118.26</v>
      </c>
      <c r="G37" s="8"/>
      <c r="H37" s="31"/>
      <c r="I37" s="5" t="s">
        <v>69</v>
      </c>
      <c r="J37" s="33">
        <v>40.0</v>
      </c>
      <c r="K37" s="36">
        <f t="shared" si="17"/>
        <v>40</v>
      </c>
      <c r="L37" s="8"/>
      <c r="M37" s="5"/>
      <c r="N37" s="5"/>
      <c r="O37" s="33">
        <v>40.0</v>
      </c>
      <c r="P37" s="36">
        <f t="shared" si="18"/>
        <v>40</v>
      </c>
      <c r="Q37" s="8"/>
      <c r="R37" s="5"/>
      <c r="S37" s="5"/>
      <c r="T37" s="33">
        <v>40.0</v>
      </c>
      <c r="U37" s="36">
        <f t="shared" si="19"/>
        <v>40</v>
      </c>
      <c r="V37" s="8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ht="15.75" hidden="1" customHeight="1" outlineLevel="1">
      <c r="A38" s="11" t="s">
        <v>36</v>
      </c>
      <c r="B38" s="13">
        <v>0.0</v>
      </c>
      <c r="C38" s="8"/>
      <c r="D38" s="13">
        <v>295.0</v>
      </c>
      <c r="E38" s="8"/>
      <c r="F38" s="15">
        <v>2094.3</v>
      </c>
      <c r="G38" s="8"/>
      <c r="H38" s="31">
        <f t="shared" ref="H38:H39" si="20">(F38-D38)/D38</f>
        <v>6.099322034</v>
      </c>
      <c r="I38" s="5" t="s">
        <v>69</v>
      </c>
      <c r="J38" s="33">
        <v>500.0</v>
      </c>
      <c r="K38" s="36">
        <f t="shared" si="17"/>
        <v>500</v>
      </c>
      <c r="L38" s="8"/>
      <c r="M38" s="5"/>
      <c r="N38" s="5"/>
      <c r="O38" s="33">
        <v>1500.0</v>
      </c>
      <c r="P38" s="36">
        <f t="shared" si="18"/>
        <v>1500</v>
      </c>
      <c r="Q38" s="8"/>
      <c r="R38" s="5"/>
      <c r="S38" s="5"/>
      <c r="T38" s="33">
        <v>1500.0</v>
      </c>
      <c r="U38" s="36">
        <f t="shared" si="19"/>
        <v>1500</v>
      </c>
      <c r="V38" s="8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ht="15.75" hidden="1" customHeight="1" outlineLevel="1">
      <c r="A39" s="11" t="s">
        <v>37</v>
      </c>
      <c r="B39" s="13">
        <v>125.0</v>
      </c>
      <c r="C39" s="8"/>
      <c r="D39" s="13">
        <v>187.0</v>
      </c>
      <c r="E39" s="8"/>
      <c r="F39" s="15">
        <v>1920.12</v>
      </c>
      <c r="G39" s="8"/>
      <c r="H39" s="31">
        <f t="shared" si="20"/>
        <v>9.26802139</v>
      </c>
      <c r="I39" s="5" t="s">
        <v>69</v>
      </c>
      <c r="J39" s="33">
        <v>350.0</v>
      </c>
      <c r="K39" s="36">
        <f t="shared" si="17"/>
        <v>350</v>
      </c>
      <c r="L39" s="8"/>
      <c r="M39" s="5"/>
      <c r="N39" s="5"/>
      <c r="O39" s="33">
        <v>250.0</v>
      </c>
      <c r="P39" s="36">
        <f t="shared" si="18"/>
        <v>250</v>
      </c>
      <c r="Q39" s="8"/>
      <c r="R39" s="5"/>
      <c r="S39" s="5"/>
      <c r="T39" s="33">
        <v>250.0</v>
      </c>
      <c r="U39" s="36">
        <f t="shared" si="19"/>
        <v>250</v>
      </c>
      <c r="V39" s="8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ht="15.75" hidden="1" customHeight="1" outlineLevel="1">
      <c r="A40" s="11" t="s">
        <v>38</v>
      </c>
      <c r="B40" s="13">
        <v>5.0</v>
      </c>
      <c r="C40" s="8"/>
      <c r="D40" s="13">
        <v>0.0</v>
      </c>
      <c r="E40" s="8"/>
      <c r="F40" s="13">
        <f>1.56</f>
        <v>1.56</v>
      </c>
      <c r="G40" s="8"/>
      <c r="H40" s="31"/>
      <c r="I40" s="5" t="s">
        <v>69</v>
      </c>
      <c r="J40" s="33">
        <v>0.0</v>
      </c>
      <c r="K40" s="36">
        <f t="shared" si="17"/>
        <v>0</v>
      </c>
      <c r="L40" s="8"/>
      <c r="M40" s="5"/>
      <c r="N40" s="5"/>
      <c r="O40" s="33">
        <v>0.0</v>
      </c>
      <c r="P40" s="36">
        <f t="shared" si="18"/>
        <v>0</v>
      </c>
      <c r="Q40" s="8"/>
      <c r="R40" s="5"/>
      <c r="S40" s="5"/>
      <c r="T40" s="33">
        <v>0.0</v>
      </c>
      <c r="U40" s="36">
        <f t="shared" si="19"/>
        <v>0</v>
      </c>
      <c r="V40" s="8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ht="15.75" customHeight="1" collapsed="1">
      <c r="A41" s="11" t="s">
        <v>39</v>
      </c>
      <c r="B41" s="20">
        <f>((((((B34)+(B35))+(B36))+(B37))+(B38))+(B39))+(B40)</f>
        <v>1488</v>
      </c>
      <c r="C41" s="8">
        <f>B41/B$8</f>
        <v>0.01026086597</v>
      </c>
      <c r="D41" s="20">
        <f>((((((D34)+(D35))+(D36))+(D37))+(D38))+(D39))+(D40)</f>
        <v>2121</v>
      </c>
      <c r="E41" s="8">
        <f>D41/D$8</f>
        <v>0.01128719826</v>
      </c>
      <c r="F41" s="20">
        <f>((((((F34)+(F35))+(F36))+(F37))+(F38))+(F39))+(F40)</f>
        <v>6271.39</v>
      </c>
      <c r="G41" s="8">
        <f>F41/F$8</f>
        <v>0.02891304988</v>
      </c>
      <c r="H41" s="31"/>
      <c r="I41" s="5"/>
      <c r="J41" s="5"/>
      <c r="K41" s="20">
        <f>((((((K34)+(K35))+(K36))+(K37))+(K38))+(K39))+(K40)</f>
        <v>2540</v>
      </c>
      <c r="L41" s="8">
        <f>K41/K$8</f>
        <v>0.010995671</v>
      </c>
      <c r="M41" s="5"/>
      <c r="N41" s="5"/>
      <c r="O41" s="5"/>
      <c r="P41" s="20">
        <f>((((((P34)+(P35))+(P36))+(P37))+(P38))+(P39))+(P40)</f>
        <v>3440</v>
      </c>
      <c r="Q41" s="8">
        <f>P41/P$8</f>
        <v>0.01463829787</v>
      </c>
      <c r="R41" s="5"/>
      <c r="S41" s="5"/>
      <c r="T41" s="5"/>
      <c r="U41" s="20">
        <f>((((((U34)+(U35))+(U36))+(U37))+(U38))+(U39))+(U40)</f>
        <v>3440</v>
      </c>
      <c r="V41" s="8">
        <f>U41/U$8</f>
        <v>0.01463829787</v>
      </c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ht="15.75" hidden="1" customHeight="1" outlineLevel="1">
      <c r="A42" s="11" t="s">
        <v>40</v>
      </c>
      <c r="B42" s="12"/>
      <c r="C42" s="8"/>
      <c r="D42" s="12"/>
      <c r="E42" s="8"/>
      <c r="F42" s="12"/>
      <c r="G42" s="8"/>
      <c r="H42" s="31"/>
      <c r="I42" s="5"/>
      <c r="J42" s="5"/>
      <c r="K42" s="5"/>
      <c r="L42" s="8"/>
      <c r="M42" s="5"/>
      <c r="N42" s="5"/>
      <c r="O42" s="5"/>
      <c r="P42" s="5"/>
      <c r="Q42" s="8"/>
      <c r="R42" s="5"/>
      <c r="S42" s="5"/>
      <c r="T42" s="5"/>
      <c r="U42" s="5"/>
      <c r="V42" s="8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ht="15.75" hidden="1" customHeight="1" outlineLevel="1">
      <c r="A43" s="11" t="s">
        <v>41</v>
      </c>
      <c r="B43" s="12"/>
      <c r="C43" s="8"/>
      <c r="D43" s="12"/>
      <c r="E43" s="8"/>
      <c r="F43" s="12"/>
      <c r="G43" s="8"/>
      <c r="H43" s="31"/>
      <c r="I43" s="5"/>
      <c r="J43" s="5"/>
      <c r="K43" s="5"/>
      <c r="L43" s="8"/>
      <c r="M43" s="5"/>
      <c r="N43" s="5"/>
      <c r="O43" s="5"/>
      <c r="P43" s="5"/>
      <c r="Q43" s="8"/>
      <c r="R43" s="5"/>
      <c r="S43" s="5"/>
      <c r="T43" s="5"/>
      <c r="U43" s="5"/>
      <c r="V43" s="8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ht="15.75" hidden="1" customHeight="1" outlineLevel="1">
      <c r="A44" s="11" t="s">
        <v>42</v>
      </c>
      <c r="B44" s="13">
        <v>705.0</v>
      </c>
      <c r="C44" s="8"/>
      <c r="D44" s="13">
        <v>1589.0</v>
      </c>
      <c r="E44" s="8"/>
      <c r="F44" s="13">
        <f>1174.9</f>
        <v>1174.9</v>
      </c>
      <c r="G44" s="8"/>
      <c r="H44" s="31">
        <f t="shared" ref="H44:H45" si="21">(F44-D44)/D44</f>
        <v>-0.2606041536</v>
      </c>
      <c r="I44" s="5" t="s">
        <v>69</v>
      </c>
      <c r="J44" s="33">
        <v>1600.0</v>
      </c>
      <c r="K44" s="36">
        <f t="shared" ref="K44:K45" si="22">J44</f>
        <v>1600</v>
      </c>
      <c r="L44" s="8"/>
      <c r="M44" s="5"/>
      <c r="N44" s="5"/>
      <c r="O44" s="33">
        <v>1600.0</v>
      </c>
      <c r="P44" s="36">
        <f t="shared" ref="P44:P45" si="23">O44</f>
        <v>1600</v>
      </c>
      <c r="Q44" s="8"/>
      <c r="R44" s="5"/>
      <c r="S44" s="5"/>
      <c r="T44" s="33">
        <v>1600.0</v>
      </c>
      <c r="U44" s="36">
        <f t="shared" ref="U44:U45" si="24">T44</f>
        <v>1600</v>
      </c>
      <c r="V44" s="8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ht="15.75" hidden="1" customHeight="1" outlineLevel="1">
      <c r="A45" s="11" t="s">
        <v>43</v>
      </c>
      <c r="B45" s="13">
        <v>1287.0</v>
      </c>
      <c r="C45" s="8"/>
      <c r="D45" s="13">
        <v>2078.0</v>
      </c>
      <c r="E45" s="8"/>
      <c r="F45" s="13">
        <f>2105.04</f>
        <v>2105.04</v>
      </c>
      <c r="G45" s="8"/>
      <c r="H45" s="31">
        <f t="shared" si="21"/>
        <v>0.01301251203</v>
      </c>
      <c r="I45" s="5" t="s">
        <v>69</v>
      </c>
      <c r="J45" s="33">
        <v>2200.0</v>
      </c>
      <c r="K45" s="36">
        <f t="shared" si="22"/>
        <v>2200</v>
      </c>
      <c r="L45" s="8"/>
      <c r="M45" s="5"/>
      <c r="N45" s="5"/>
      <c r="O45" s="33">
        <v>2200.0</v>
      </c>
      <c r="P45" s="36">
        <f t="shared" si="23"/>
        <v>2200</v>
      </c>
      <c r="Q45" s="8"/>
      <c r="R45" s="5"/>
      <c r="S45" s="5"/>
      <c r="T45" s="33">
        <v>2200.0</v>
      </c>
      <c r="U45" s="36">
        <f t="shared" si="24"/>
        <v>2200</v>
      </c>
      <c r="V45" s="8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ht="15.75" hidden="1" customHeight="1" outlineLevel="1">
      <c r="A46" s="11" t="s">
        <v>44</v>
      </c>
      <c r="B46" s="20">
        <f>((B43)+(B44))+(B45)</f>
        <v>1992</v>
      </c>
      <c r="C46" s="8"/>
      <c r="D46" s="20">
        <f>((D43)+(D44))+(D45)</f>
        <v>3667</v>
      </c>
      <c r="E46" s="8"/>
      <c r="F46" s="20">
        <f>((F43)+(F44))+(F45)</f>
        <v>3279.94</v>
      </c>
      <c r="G46" s="8"/>
      <c r="H46" s="31"/>
      <c r="I46" s="5"/>
      <c r="J46" s="5"/>
      <c r="K46" s="20">
        <f>((K43)+(K44))+(K45)</f>
        <v>3800</v>
      </c>
      <c r="L46" s="8"/>
      <c r="M46" s="5"/>
      <c r="N46" s="5"/>
      <c r="O46" s="5"/>
      <c r="P46" s="20">
        <f>((P43)+(P44))+(P45)</f>
        <v>3800</v>
      </c>
      <c r="Q46" s="8"/>
      <c r="R46" s="5"/>
      <c r="S46" s="5"/>
      <c r="T46" s="5"/>
      <c r="U46" s="20">
        <f>((U43)+(U44))+(U45)</f>
        <v>3800</v>
      </c>
      <c r="V46" s="8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ht="15.75" hidden="1" customHeight="1" outlineLevel="1">
      <c r="A47" s="11" t="s">
        <v>45</v>
      </c>
      <c r="B47" s="13">
        <v>1248.0</v>
      </c>
      <c r="C47" s="8"/>
      <c r="D47" s="13">
        <v>2049.0</v>
      </c>
      <c r="E47" s="8"/>
      <c r="F47" s="15">
        <v>5646.06</v>
      </c>
      <c r="G47" s="8"/>
      <c r="H47" s="31">
        <f t="shared" ref="H47:H48" si="25">(F47-D47)/D47</f>
        <v>1.755519766</v>
      </c>
      <c r="I47" s="5" t="s">
        <v>69</v>
      </c>
      <c r="J47" s="33">
        <v>4500.0</v>
      </c>
      <c r="K47" s="34">
        <v>4500.0</v>
      </c>
      <c r="L47" s="8"/>
      <c r="M47" s="5"/>
      <c r="N47" s="5"/>
      <c r="O47" s="33">
        <v>5000.0</v>
      </c>
      <c r="P47" s="36">
        <f t="shared" ref="P47:P48" si="26">O47</f>
        <v>5000</v>
      </c>
      <c r="Q47" s="8"/>
      <c r="R47" s="5"/>
      <c r="S47" s="5"/>
      <c r="T47" s="33">
        <v>5000.0</v>
      </c>
      <c r="U47" s="36">
        <f t="shared" ref="U47:U48" si="27">T47</f>
        <v>5000</v>
      </c>
      <c r="V47" s="8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ht="15.75" hidden="1" customHeight="1" outlineLevel="1">
      <c r="A48" s="11" t="s">
        <v>46</v>
      </c>
      <c r="B48" s="13">
        <f>5325-329.33</f>
        <v>4995.67</v>
      </c>
      <c r="C48" s="8"/>
      <c r="D48" s="13">
        <f>5873-1710</f>
        <v>4163</v>
      </c>
      <c r="E48" s="8"/>
      <c r="F48" s="15">
        <v>5133.34</v>
      </c>
      <c r="G48" s="8"/>
      <c r="H48" s="31">
        <f t="shared" si="25"/>
        <v>0.2330867163</v>
      </c>
      <c r="I48" s="5" t="s">
        <v>69</v>
      </c>
      <c r="J48" s="33">
        <v>5500.0</v>
      </c>
      <c r="K48" s="36">
        <f>J48</f>
        <v>5500</v>
      </c>
      <c r="L48" s="8"/>
      <c r="M48" s="5"/>
      <c r="N48" s="5"/>
      <c r="O48" s="33">
        <v>2300.0</v>
      </c>
      <c r="P48" s="36">
        <f t="shared" si="26"/>
        <v>2300</v>
      </c>
      <c r="Q48" s="8"/>
      <c r="R48" s="5"/>
      <c r="S48" s="5"/>
      <c r="T48" s="33">
        <v>2300.0</v>
      </c>
      <c r="U48" s="36">
        <f t="shared" si="27"/>
        <v>2300</v>
      </c>
      <c r="V48" s="8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ht="15.75" customHeight="1" collapsed="1">
      <c r="A49" s="11" t="s">
        <v>47</v>
      </c>
      <c r="B49" s="20">
        <f>(((B42)+(B46))+(B47))+(B48)</f>
        <v>8235.67</v>
      </c>
      <c r="C49" s="8">
        <f>B49/B$8</f>
        <v>0.05679106588</v>
      </c>
      <c r="D49" s="20">
        <f>(((D42)+(D46))+(D47))+(D48)</f>
        <v>9879</v>
      </c>
      <c r="E49" s="8">
        <f>D49/D$8</f>
        <v>0.05257248074</v>
      </c>
      <c r="F49" s="20">
        <f>(((F42)+(F46))+(F47))+(F48)</f>
        <v>14059.34</v>
      </c>
      <c r="G49" s="8">
        <f>F49/F$8</f>
        <v>0.06481791098</v>
      </c>
      <c r="H49" s="31"/>
      <c r="I49" s="5"/>
      <c r="J49" s="5"/>
      <c r="K49" s="20">
        <f>(((K42)+(K46))+(K47))+(K48)</f>
        <v>13800</v>
      </c>
      <c r="L49" s="8">
        <f>K49/K$8</f>
        <v>0.05974025974</v>
      </c>
      <c r="M49" s="5"/>
      <c r="N49" s="5"/>
      <c r="O49" s="5"/>
      <c r="P49" s="20">
        <f>(((P42)+(P46))+(P47))+(P48)</f>
        <v>11100</v>
      </c>
      <c r="Q49" s="8">
        <f>P49/P$8</f>
        <v>0.04723404255</v>
      </c>
      <c r="R49" s="5"/>
      <c r="S49" s="5"/>
      <c r="T49" s="5"/>
      <c r="U49" s="20">
        <f>(((U42)+(U46))+(U47))+(U48)</f>
        <v>11100</v>
      </c>
      <c r="V49" s="8">
        <f>U49/U$8</f>
        <v>0.04723404255</v>
      </c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ht="15.75" hidden="1" customHeight="1" outlineLevel="1">
      <c r="A50" s="11" t="s">
        <v>48</v>
      </c>
      <c r="B50" s="13">
        <v>0.0</v>
      </c>
      <c r="C50" s="8"/>
      <c r="D50" s="13">
        <v>0.0</v>
      </c>
      <c r="E50" s="8"/>
      <c r="F50" s="13">
        <v>20264.66</v>
      </c>
      <c r="G50" s="8"/>
      <c r="H50" s="31"/>
      <c r="I50" s="5" t="s">
        <v>69</v>
      </c>
      <c r="J50" s="33">
        <v>2500.0</v>
      </c>
      <c r="K50" s="36">
        <f>J50</f>
        <v>2500</v>
      </c>
      <c r="L50" s="8"/>
      <c r="M50" s="5"/>
      <c r="N50" s="5"/>
      <c r="O50" s="33">
        <v>2500.0</v>
      </c>
      <c r="P50" s="36">
        <f>O50</f>
        <v>2500</v>
      </c>
      <c r="Q50" s="8"/>
      <c r="R50" s="5"/>
      <c r="S50" s="5"/>
      <c r="T50" s="33">
        <v>2500.0</v>
      </c>
      <c r="U50" s="36">
        <f>T50</f>
        <v>2500</v>
      </c>
      <c r="V50" s="8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ht="15.75" hidden="1" customHeight="1" outlineLevel="1">
      <c r="A51" s="11" t="s">
        <v>49</v>
      </c>
      <c r="B51" s="20">
        <f>((((B23)+(B33))+(B41))+(B49))+(B50)</f>
        <v>95211.67</v>
      </c>
      <c r="C51" s="8">
        <f t="shared" ref="C51:C52" si="28">B51/B$8</f>
        <v>0.6565552315</v>
      </c>
      <c r="D51" s="20">
        <f>((((D23)+(D33))+(D41))+(D49))+(D50)</f>
        <v>134603</v>
      </c>
      <c r="E51" s="8">
        <f t="shared" ref="E51:E52" si="29">D51/D$8</f>
        <v>0.7163086977</v>
      </c>
      <c r="F51" s="20">
        <f>((((F23)+(F33))+(F41))+(F49))+(F50)</f>
        <v>158255.76</v>
      </c>
      <c r="G51" s="8">
        <f t="shared" ref="G51:G52" si="30">F51/F$8</f>
        <v>0.7296080587</v>
      </c>
      <c r="H51" s="31"/>
      <c r="I51" s="5"/>
      <c r="J51" s="5"/>
      <c r="K51" s="20">
        <f>((((K23)+(K33))+(K41))+(K49))+(K50)</f>
        <v>168397.8509</v>
      </c>
      <c r="L51" s="8">
        <f t="shared" ref="L51:L52" si="31">K51/K$8</f>
        <v>0.7289950257</v>
      </c>
      <c r="M51" s="5"/>
      <c r="N51" s="5"/>
      <c r="O51" s="5"/>
      <c r="P51" s="20">
        <f>((((P23)+(P33))+(P41))+(P49))+(P50)</f>
        <v>138757.7802</v>
      </c>
      <c r="Q51" s="8">
        <f t="shared" ref="Q51:Q52" si="32">P51/P$8</f>
        <v>0.5904586392</v>
      </c>
      <c r="R51" s="5"/>
      <c r="S51" s="5"/>
      <c r="T51" s="5"/>
      <c r="U51" s="20">
        <f>((((U23)+(U33))+(U41))+(U49))+(U50)</f>
        <v>138757.7802</v>
      </c>
      <c r="V51" s="8">
        <f t="shared" ref="V51:V52" si="33">U51/U$8</f>
        <v>0.5904586392</v>
      </c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ht="15.75" customHeight="1" collapsed="1">
      <c r="A52" s="22" t="s">
        <v>50</v>
      </c>
      <c r="B52" s="23">
        <f>(B17)-(B51)</f>
        <v>30879.33</v>
      </c>
      <c r="C52" s="8">
        <f t="shared" si="28"/>
        <v>0.2129359316</v>
      </c>
      <c r="D52" s="23">
        <f>(D17)-(D51)</f>
        <v>1950</v>
      </c>
      <c r="E52" s="8">
        <f t="shared" si="29"/>
        <v>0.01037719784</v>
      </c>
      <c r="F52" s="23">
        <f>(F17)-(F51)</f>
        <v>27009.96</v>
      </c>
      <c r="G52" s="8">
        <f t="shared" si="30"/>
        <v>0.1245242794</v>
      </c>
      <c r="H52" s="31">
        <f>F52/F$8</f>
        <v>0.1245242794</v>
      </c>
      <c r="I52" s="37"/>
      <c r="J52" s="37"/>
      <c r="K52" s="23">
        <f>(K17)-(K51)</f>
        <v>25594.35559</v>
      </c>
      <c r="L52" s="8">
        <f t="shared" si="31"/>
        <v>0.1107980762</v>
      </c>
      <c r="M52" s="38"/>
      <c r="N52" s="38"/>
      <c r="O52" s="37"/>
      <c r="P52" s="23">
        <f>(P17)-(P51)</f>
        <v>58531.54247</v>
      </c>
      <c r="Q52" s="8">
        <f t="shared" si="32"/>
        <v>0.2490703935</v>
      </c>
      <c r="R52" s="37"/>
      <c r="S52" s="37"/>
      <c r="T52" s="37"/>
      <c r="U52" s="23">
        <f>(U17)-(U51)</f>
        <v>59706.54247</v>
      </c>
      <c r="V52" s="8">
        <f t="shared" si="33"/>
        <v>0.2540703935</v>
      </c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</row>
    <row r="53" ht="15.75" hidden="1" customHeight="1" outlineLevel="1">
      <c r="A53" s="11" t="s">
        <v>51</v>
      </c>
      <c r="B53" s="12"/>
      <c r="C53" s="8"/>
      <c r="D53" s="12"/>
      <c r="E53" s="8"/>
      <c r="F53" s="12"/>
      <c r="G53" s="8"/>
      <c r="H53" s="31"/>
      <c r="I53" s="5"/>
      <c r="J53" s="5"/>
      <c r="K53" s="5"/>
      <c r="L53" s="8"/>
      <c r="M53" s="5"/>
      <c r="N53" s="5"/>
      <c r="O53" s="5"/>
      <c r="P53" s="5"/>
      <c r="Q53" s="8"/>
      <c r="R53" s="5"/>
      <c r="S53" s="5"/>
      <c r="T53" s="5"/>
      <c r="U53" s="5"/>
      <c r="V53" s="8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ht="15.75" hidden="1" customHeight="1" outlineLevel="1">
      <c r="A54" s="11" t="s">
        <v>52</v>
      </c>
      <c r="B54" s="13">
        <v>705.0</v>
      </c>
      <c r="C54" s="8"/>
      <c r="D54" s="13">
        <v>29729.0</v>
      </c>
      <c r="E54" s="8"/>
      <c r="F54" s="15">
        <v>4476.62</v>
      </c>
      <c r="G54" s="8"/>
      <c r="H54" s="31">
        <f t="shared" ref="H54:H55" si="34">(F54-D54)/D54</f>
        <v>-0.8494190857</v>
      </c>
      <c r="I54" s="5" t="s">
        <v>69</v>
      </c>
      <c r="J54" s="33">
        <v>3000.0</v>
      </c>
      <c r="K54" s="36">
        <f t="shared" ref="K54:K55" si="35">J54</f>
        <v>3000</v>
      </c>
      <c r="L54" s="8"/>
      <c r="M54" s="5"/>
      <c r="N54" s="5"/>
      <c r="O54" s="33">
        <v>5000.0</v>
      </c>
      <c r="P54" s="36">
        <f t="shared" ref="P54:P55" si="36">O54</f>
        <v>5000</v>
      </c>
      <c r="Q54" s="8"/>
      <c r="R54" s="5"/>
      <c r="S54" s="5"/>
      <c r="T54" s="33">
        <v>5000.0</v>
      </c>
      <c r="U54" s="36">
        <f t="shared" ref="U54:U55" si="37">T54</f>
        <v>5000</v>
      </c>
      <c r="V54" s="8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ht="15.75" hidden="1" customHeight="1" outlineLevel="1">
      <c r="A55" s="11" t="s">
        <v>53</v>
      </c>
      <c r="B55" s="13">
        <v>1250.0</v>
      </c>
      <c r="C55" s="8"/>
      <c r="D55" s="13">
        <v>22930.0</v>
      </c>
      <c r="E55" s="8"/>
      <c r="F55" s="15">
        <v>16538.0</v>
      </c>
      <c r="G55" s="8"/>
      <c r="H55" s="31">
        <f t="shared" si="34"/>
        <v>-0.2787614479</v>
      </c>
      <c r="I55" s="5" t="s">
        <v>69</v>
      </c>
      <c r="J55" s="33">
        <v>16560.0</v>
      </c>
      <c r="K55" s="36">
        <f t="shared" si="35"/>
        <v>16560</v>
      </c>
      <c r="L55" s="8"/>
      <c r="M55" s="5"/>
      <c r="N55" s="5"/>
      <c r="O55" s="33">
        <v>16560.0</v>
      </c>
      <c r="P55" s="36">
        <f t="shared" si="36"/>
        <v>16560</v>
      </c>
      <c r="Q55" s="8"/>
      <c r="R55" s="5"/>
      <c r="S55" s="5"/>
      <c r="T55" s="33">
        <v>16560.0</v>
      </c>
      <c r="U55" s="36">
        <f t="shared" si="37"/>
        <v>16560</v>
      </c>
      <c r="V55" s="8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ht="15.75" hidden="1" customHeight="1" outlineLevel="1">
      <c r="A56" s="11" t="s">
        <v>54</v>
      </c>
      <c r="B56" s="20">
        <f>(B54)+(B55)</f>
        <v>1955</v>
      </c>
      <c r="C56" s="8">
        <f>B56/B$8</f>
        <v>0.01348117807</v>
      </c>
      <c r="D56" s="20">
        <f>(D54)+(D55)</f>
        <v>52659</v>
      </c>
      <c r="E56" s="8">
        <f>D56/D$8</f>
        <v>0.2802322364</v>
      </c>
      <c r="F56" s="20">
        <f>(F54)+(F55)</f>
        <v>21014.62</v>
      </c>
      <c r="G56" s="8">
        <f>F56/F$8</f>
        <v>0.09688390553</v>
      </c>
      <c r="H56" s="31"/>
      <c r="I56" s="5"/>
      <c r="J56" s="5"/>
      <c r="K56" s="20">
        <f>(K54)+(K55)</f>
        <v>19560</v>
      </c>
      <c r="L56" s="8">
        <f>K56/K$8</f>
        <v>0.08467532468</v>
      </c>
      <c r="M56" s="5"/>
      <c r="N56" s="5"/>
      <c r="O56" s="5"/>
      <c r="P56" s="20">
        <f>(P54)+(P55)</f>
        <v>21560</v>
      </c>
      <c r="Q56" s="8">
        <f>P56/P$8</f>
        <v>0.09174468085</v>
      </c>
      <c r="R56" s="5"/>
      <c r="S56" s="5"/>
      <c r="T56" s="5"/>
      <c r="U56" s="20">
        <f>(U54)+(U55)</f>
        <v>21560</v>
      </c>
      <c r="V56" s="8">
        <f>U56/U$8</f>
        <v>0.09174468085</v>
      </c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ht="15.75" hidden="1" customHeight="1" outlineLevel="1">
      <c r="A57" s="11" t="s">
        <v>55</v>
      </c>
      <c r="B57" s="12"/>
      <c r="C57" s="8"/>
      <c r="D57" s="12"/>
      <c r="E57" s="8"/>
      <c r="F57" s="12"/>
      <c r="G57" s="8"/>
      <c r="H57" s="31"/>
      <c r="I57" s="5"/>
      <c r="J57" s="5"/>
      <c r="K57" s="5"/>
      <c r="L57" s="8"/>
      <c r="M57" s="5"/>
      <c r="N57" s="5"/>
      <c r="O57" s="5"/>
      <c r="P57" s="5"/>
      <c r="Q57" s="8"/>
      <c r="R57" s="5"/>
      <c r="S57" s="5"/>
      <c r="T57" s="5"/>
      <c r="U57" s="5"/>
      <c r="V57" s="8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ht="15.75" hidden="1" customHeight="1" outlineLevel="1">
      <c r="A58" s="11" t="s">
        <v>56</v>
      </c>
      <c r="B58" s="15">
        <v>4820.39</v>
      </c>
      <c r="C58" s="8"/>
      <c r="D58" s="13">
        <v>12841.0</v>
      </c>
      <c r="E58" s="8"/>
      <c r="F58" s="13">
        <v>5985.68</v>
      </c>
      <c r="G58" s="8"/>
      <c r="H58" s="31">
        <f t="shared" ref="H58:H61" si="38">(F58-D58)/D58</f>
        <v>-0.5338618488</v>
      </c>
      <c r="I58" s="5" t="s">
        <v>69</v>
      </c>
      <c r="J58" s="33">
        <v>10000.0</v>
      </c>
      <c r="K58" s="36">
        <f t="shared" ref="K58:K62" si="39">J58</f>
        <v>10000</v>
      </c>
      <c r="L58" s="8"/>
      <c r="M58" s="5"/>
      <c r="N58" s="5"/>
      <c r="O58" s="33">
        <v>20000.0</v>
      </c>
      <c r="P58" s="36">
        <f t="shared" ref="P58:P62" si="40">O58</f>
        <v>20000</v>
      </c>
      <c r="Q58" s="8"/>
      <c r="R58" s="5"/>
      <c r="S58" s="5"/>
      <c r="T58" s="33">
        <v>0.0</v>
      </c>
      <c r="U58" s="36">
        <f t="shared" ref="U58:U62" si="41">T58</f>
        <v>0</v>
      </c>
      <c r="V58" s="8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ht="15.75" hidden="1" customHeight="1" outlineLevel="1">
      <c r="A59" s="11" t="s">
        <v>57</v>
      </c>
      <c r="B59" s="13">
        <v>565.0</v>
      </c>
      <c r="C59" s="8"/>
      <c r="D59" s="13">
        <v>11421.0</v>
      </c>
      <c r="E59" s="8"/>
      <c r="F59" s="13">
        <v>11219.31</v>
      </c>
      <c r="G59" s="8"/>
      <c r="H59" s="31">
        <f t="shared" si="38"/>
        <v>-0.01765957447</v>
      </c>
      <c r="I59" s="5" t="s">
        <v>69</v>
      </c>
      <c r="J59" s="33">
        <v>500.0</v>
      </c>
      <c r="K59" s="36">
        <f t="shared" si="39"/>
        <v>500</v>
      </c>
      <c r="L59" s="8"/>
      <c r="M59" s="5"/>
      <c r="N59" s="5"/>
      <c r="O59" s="33">
        <v>500.0</v>
      </c>
      <c r="P59" s="36">
        <f t="shared" si="40"/>
        <v>500</v>
      </c>
      <c r="Q59" s="8"/>
      <c r="R59" s="5"/>
      <c r="S59" s="5"/>
      <c r="T59" s="33">
        <v>500.0</v>
      </c>
      <c r="U59" s="36">
        <f t="shared" si="41"/>
        <v>500</v>
      </c>
      <c r="V59" s="8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ht="15.75" hidden="1" customHeight="1" outlineLevel="1">
      <c r="A60" s="11" t="s">
        <v>58</v>
      </c>
      <c r="B60" s="24">
        <v>14400.0</v>
      </c>
      <c r="C60" s="8"/>
      <c r="D60" s="25">
        <v>14400.0</v>
      </c>
      <c r="E60" s="8"/>
      <c r="F60" s="25">
        <v>14400.0</v>
      </c>
      <c r="G60" s="8"/>
      <c r="H60" s="31">
        <f t="shared" si="38"/>
        <v>0</v>
      </c>
      <c r="I60" s="5" t="s">
        <v>69</v>
      </c>
      <c r="J60" s="33">
        <v>14400.0</v>
      </c>
      <c r="K60" s="36">
        <f t="shared" si="39"/>
        <v>14400</v>
      </c>
      <c r="L60" s="8"/>
      <c r="M60" s="5"/>
      <c r="N60" s="5"/>
      <c r="O60" s="33">
        <v>14400.0</v>
      </c>
      <c r="P60" s="36">
        <f t="shared" si="40"/>
        <v>14400</v>
      </c>
      <c r="Q60" s="8"/>
      <c r="R60" s="5"/>
      <c r="S60" s="5"/>
      <c r="T60" s="33">
        <v>14400.0</v>
      </c>
      <c r="U60" s="36">
        <f t="shared" si="41"/>
        <v>14400</v>
      </c>
      <c r="V60" s="8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ht="15.75" hidden="1" customHeight="1" outlineLevel="1">
      <c r="A61" s="11" t="s">
        <v>59</v>
      </c>
      <c r="B61" s="13">
        <v>329.33</v>
      </c>
      <c r="C61" s="8"/>
      <c r="D61" s="13">
        <v>1710.9</v>
      </c>
      <c r="E61" s="8"/>
      <c r="F61" s="13">
        <f>3075.15</f>
        <v>3075.15</v>
      </c>
      <c r="G61" s="8"/>
      <c r="H61" s="31">
        <f t="shared" si="38"/>
        <v>0.79738734</v>
      </c>
      <c r="I61" s="5" t="s">
        <v>69</v>
      </c>
      <c r="J61" s="33">
        <v>3000.0</v>
      </c>
      <c r="K61" s="36">
        <f t="shared" si="39"/>
        <v>3000</v>
      </c>
      <c r="L61" s="8"/>
      <c r="M61" s="5"/>
      <c r="N61" s="5"/>
      <c r="O61" s="33">
        <v>3000.0</v>
      </c>
      <c r="P61" s="36">
        <f t="shared" si="40"/>
        <v>3000</v>
      </c>
      <c r="Q61" s="8"/>
      <c r="R61" s="5"/>
      <c r="S61" s="5"/>
      <c r="T61" s="33">
        <v>3000.0</v>
      </c>
      <c r="U61" s="36">
        <f t="shared" si="41"/>
        <v>3000</v>
      </c>
      <c r="V61" s="8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ht="15.75" hidden="1" customHeight="1" outlineLevel="1">
      <c r="A62" s="11" t="s">
        <v>60</v>
      </c>
      <c r="B62" s="13"/>
      <c r="C62" s="8"/>
      <c r="D62" s="13"/>
      <c r="E62" s="8"/>
      <c r="F62" s="13"/>
      <c r="G62" s="8"/>
      <c r="H62" s="31"/>
      <c r="I62" s="5" t="s">
        <v>69</v>
      </c>
      <c r="J62" s="33">
        <v>12000.0</v>
      </c>
      <c r="K62" s="36">
        <f t="shared" si="39"/>
        <v>12000</v>
      </c>
      <c r="L62" s="8"/>
      <c r="M62" s="5"/>
      <c r="N62" s="5"/>
      <c r="O62" s="33">
        <v>12000.0</v>
      </c>
      <c r="P62" s="36">
        <f t="shared" si="40"/>
        <v>12000</v>
      </c>
      <c r="Q62" s="8"/>
      <c r="R62" s="5"/>
      <c r="S62" s="5"/>
      <c r="T62" s="33">
        <v>12000.0</v>
      </c>
      <c r="U62" s="36">
        <f t="shared" si="41"/>
        <v>12000</v>
      </c>
      <c r="V62" s="8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ht="15.75" hidden="1" customHeight="1" outlineLevel="1">
      <c r="A63" s="11" t="s">
        <v>61</v>
      </c>
      <c r="B63" s="20">
        <f>(((B58)+(B59))+(B60))+(B61)+B62</f>
        <v>20114.72</v>
      </c>
      <c r="C63" s="8">
        <f>B63/B$8</f>
        <v>0.1387059448</v>
      </c>
      <c r="D63" s="20">
        <f>(((D58)+(D59))+(D60))+(D61)+D62</f>
        <v>40372.9</v>
      </c>
      <c r="E63" s="8">
        <f>D63/D$8</f>
        <v>0.2148500362</v>
      </c>
      <c r="F63" s="20">
        <f>(((F58)+(F59))+(F60))+(F61)+F62</f>
        <v>34680.14</v>
      </c>
      <c r="G63" s="8">
        <f>F63/F$8</f>
        <v>0.1598861844</v>
      </c>
      <c r="H63" s="31"/>
      <c r="I63" s="5"/>
      <c r="J63" s="5"/>
      <c r="K63" s="20">
        <f>(((K58)+(K59))+(K60))+(K61)+K62</f>
        <v>39900</v>
      </c>
      <c r="L63" s="8"/>
      <c r="M63" s="5"/>
      <c r="N63" s="5"/>
      <c r="O63" s="5"/>
      <c r="P63" s="20">
        <f>(((P58)+(P59))+(P60))+(P61)+P62</f>
        <v>49900</v>
      </c>
      <c r="Q63" s="8"/>
      <c r="R63" s="5"/>
      <c r="S63" s="5"/>
      <c r="T63" s="5"/>
      <c r="U63" s="20">
        <f>(((U58)+(U59))+(U60))+(U61)+U62</f>
        <v>29900</v>
      </c>
      <c r="V63" s="8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ht="15.75" hidden="1" customHeight="1" outlineLevel="1">
      <c r="A64" s="11" t="s">
        <v>62</v>
      </c>
      <c r="B64" s="20">
        <f>B63</f>
        <v>20114.72</v>
      </c>
      <c r="C64" s="8"/>
      <c r="D64" s="20">
        <f>D63</f>
        <v>40372.9</v>
      </c>
      <c r="E64" s="8"/>
      <c r="F64" s="20">
        <f>F63</f>
        <v>34680.14</v>
      </c>
      <c r="G64" s="8"/>
      <c r="H64" s="31"/>
      <c r="I64" s="5"/>
      <c r="J64" s="5"/>
      <c r="K64" s="20">
        <f>K63</f>
        <v>39900</v>
      </c>
      <c r="L64" s="8"/>
      <c r="M64" s="5"/>
      <c r="N64" s="5"/>
      <c r="O64" s="5"/>
      <c r="P64" s="20">
        <f>P63</f>
        <v>49900</v>
      </c>
      <c r="Q64" s="8"/>
      <c r="R64" s="5"/>
      <c r="S64" s="5"/>
      <c r="T64" s="5"/>
      <c r="U64" s="20">
        <f>U63</f>
        <v>29900</v>
      </c>
      <c r="V64" s="8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ht="15.75" customHeight="1" collapsed="1">
      <c r="A65" s="11" t="s">
        <v>63</v>
      </c>
      <c r="B65" s="20">
        <f>(B56)-(B64)</f>
        <v>-18159.72</v>
      </c>
      <c r="C65" s="8"/>
      <c r="D65" s="20">
        <f>(D56)-(D64)</f>
        <v>12286.1</v>
      </c>
      <c r="E65" s="8"/>
      <c r="F65" s="20">
        <f>(F56)-(F64)</f>
        <v>-13665.52</v>
      </c>
      <c r="G65" s="8"/>
      <c r="H65" s="31"/>
      <c r="I65" s="5"/>
      <c r="J65" s="5"/>
      <c r="K65" s="20">
        <f>(K56)-(K64)</f>
        <v>-20340</v>
      </c>
      <c r="L65" s="8"/>
      <c r="M65" s="5"/>
      <c r="N65" s="5"/>
      <c r="O65" s="5"/>
      <c r="P65" s="20">
        <f>(P56)-(P64)</f>
        <v>-28340</v>
      </c>
      <c r="Q65" s="8"/>
      <c r="R65" s="5"/>
      <c r="S65" s="5"/>
      <c r="T65" s="5"/>
      <c r="U65" s="20">
        <f>(U56)-(U64)</f>
        <v>-8340</v>
      </c>
      <c r="V65" s="8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ht="15.75" customHeight="1">
      <c r="A66" s="11" t="s">
        <v>64</v>
      </c>
      <c r="B66" s="20">
        <f>(B52)+(B65)</f>
        <v>12719.61</v>
      </c>
      <c r="C66" s="8">
        <f>B66/B$8</f>
        <v>0.0877111649</v>
      </c>
      <c r="D66" s="20">
        <f>(D52)+(D65)</f>
        <v>14236.1</v>
      </c>
      <c r="E66" s="8">
        <f>D66/D$8</f>
        <v>0.07575939802</v>
      </c>
      <c r="F66" s="20">
        <f>(F52)+(F65)</f>
        <v>13344.44</v>
      </c>
      <c r="G66" s="8">
        <f>F66/F$8</f>
        <v>0.06152200061</v>
      </c>
      <c r="H66" s="31">
        <f>F66/F$8</f>
        <v>0.06152200061</v>
      </c>
      <c r="I66" s="5"/>
      <c r="J66" s="5"/>
      <c r="K66" s="20">
        <f>(K52)+(K65)</f>
        <v>5254.355595</v>
      </c>
      <c r="L66" s="8">
        <f>K66/K$8</f>
        <v>0.02274612811</v>
      </c>
      <c r="M66" s="38"/>
      <c r="N66" s="38"/>
      <c r="O66" s="5"/>
      <c r="P66" s="20">
        <f>(P52)+(P65)</f>
        <v>30191.54247</v>
      </c>
      <c r="Q66" s="8">
        <f>P66/P$8</f>
        <v>0.1284746488</v>
      </c>
      <c r="R66" s="5"/>
      <c r="S66" s="5"/>
      <c r="T66" s="5"/>
      <c r="U66" s="20">
        <f>(U52)+(U65)</f>
        <v>51366.54247</v>
      </c>
      <c r="V66" s="8">
        <f>U66/U$8</f>
        <v>0.2185810318</v>
      </c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</row>
    <row r="67" ht="15.75" customHeight="1">
      <c r="A67" s="5"/>
      <c r="B67" s="5"/>
      <c r="C67" s="8"/>
      <c r="D67" s="5"/>
      <c r="E67" s="8"/>
      <c r="F67" s="5"/>
      <c r="G67" s="8"/>
      <c r="H67" s="31"/>
      <c r="I67" s="5"/>
      <c r="J67" s="5"/>
      <c r="K67" s="5"/>
      <c r="L67" s="8"/>
      <c r="M67" s="5"/>
      <c r="N67" s="5"/>
      <c r="O67" s="5"/>
      <c r="P67" s="5"/>
      <c r="Q67" s="8"/>
      <c r="R67" s="5"/>
      <c r="S67" s="5"/>
      <c r="T67" s="5"/>
      <c r="U67" s="5"/>
      <c r="V67" s="8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</row>
    <row r="68" ht="15.75" customHeight="1">
      <c r="A68" s="11"/>
      <c r="B68" s="12"/>
      <c r="C68" s="8"/>
      <c r="D68" s="12"/>
      <c r="E68" s="8"/>
      <c r="F68" s="12"/>
      <c r="G68" s="8"/>
      <c r="H68" s="39" t="s">
        <v>74</v>
      </c>
      <c r="I68" s="5"/>
      <c r="J68" s="5"/>
      <c r="K68" s="5"/>
      <c r="L68" s="8"/>
      <c r="M68" s="40" t="s">
        <v>75</v>
      </c>
      <c r="N68" s="5"/>
      <c r="O68" s="5"/>
      <c r="P68" s="5"/>
      <c r="Q68" s="8"/>
      <c r="R68" s="40" t="s">
        <v>75</v>
      </c>
      <c r="S68" s="5"/>
      <c r="T68" s="5"/>
      <c r="U68" s="5"/>
      <c r="V68" s="8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</row>
    <row r="69" ht="15.75" customHeight="1">
      <c r="A69" s="5"/>
      <c r="B69" s="5"/>
      <c r="C69" s="8"/>
      <c r="D69" s="5"/>
      <c r="E69" s="8"/>
      <c r="F69" s="5"/>
      <c r="G69" s="8"/>
      <c r="H69" s="41">
        <v>38112.0</v>
      </c>
      <c r="I69" s="5"/>
      <c r="J69" s="5"/>
      <c r="K69" s="5"/>
      <c r="L69" s="8"/>
      <c r="M69" s="42">
        <f>K74</f>
        <v>28966.35559</v>
      </c>
      <c r="N69" s="5"/>
      <c r="O69" s="5"/>
      <c r="P69" s="5"/>
      <c r="Q69" s="8"/>
      <c r="R69" s="42">
        <f>P74</f>
        <v>44757.89807</v>
      </c>
      <c r="S69" s="5"/>
      <c r="T69" s="5"/>
      <c r="U69" s="5"/>
      <c r="V69" s="8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</row>
    <row r="70" ht="15.75" customHeight="1">
      <c r="A70" s="5"/>
      <c r="B70" s="5"/>
      <c r="C70" s="8"/>
      <c r="D70" s="5"/>
      <c r="E70" s="8"/>
      <c r="F70" s="5"/>
      <c r="G70" s="8"/>
      <c r="H70" s="31"/>
      <c r="I70" s="5" t="s">
        <v>76</v>
      </c>
      <c r="J70" s="5"/>
      <c r="K70" s="43">
        <v>14400.0</v>
      </c>
      <c r="L70" s="8"/>
      <c r="M70" s="5"/>
      <c r="N70" s="5" t="s">
        <v>76</v>
      </c>
      <c r="O70" s="5"/>
      <c r="P70" s="43">
        <v>14400.0</v>
      </c>
      <c r="Q70" s="8"/>
      <c r="R70" s="5"/>
      <c r="S70" s="5" t="s">
        <v>76</v>
      </c>
      <c r="T70" s="5"/>
      <c r="U70" s="43">
        <v>14400.0</v>
      </c>
      <c r="V70" s="8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</row>
    <row r="71" ht="15.75" customHeight="1">
      <c r="A71" s="26"/>
      <c r="B71" s="26"/>
      <c r="C71" s="8"/>
      <c r="D71" s="26"/>
      <c r="E71" s="8"/>
      <c r="F71" s="26"/>
      <c r="G71" s="8"/>
      <c r="H71" s="31"/>
      <c r="I71" s="5"/>
      <c r="J71" s="5"/>
      <c r="K71" s="5"/>
      <c r="L71" s="8"/>
      <c r="M71" s="5"/>
      <c r="N71" s="5"/>
      <c r="O71" s="5"/>
      <c r="P71" s="5"/>
      <c r="Q71" s="8"/>
      <c r="R71" s="5"/>
      <c r="S71" s="5"/>
      <c r="T71" s="5"/>
      <c r="U71" s="5"/>
      <c r="V71" s="8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</row>
    <row r="72" ht="15.75" customHeight="1">
      <c r="A72" s="5"/>
      <c r="B72" s="5"/>
      <c r="C72" s="8"/>
      <c r="D72" s="5"/>
      <c r="E72" s="8"/>
      <c r="F72" s="5"/>
      <c r="G72" s="8"/>
      <c r="H72" s="31"/>
      <c r="I72" s="5"/>
      <c r="J72" s="5"/>
      <c r="K72" s="5"/>
      <c r="L72" s="8"/>
      <c r="M72" s="5"/>
      <c r="N72" s="5"/>
      <c r="O72" s="5"/>
      <c r="P72" s="5"/>
      <c r="Q72" s="8"/>
      <c r="R72" s="5"/>
      <c r="S72" s="5"/>
      <c r="T72" s="5"/>
      <c r="U72" s="5"/>
      <c r="V72" s="8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</row>
    <row r="73" ht="15.75" customHeight="1">
      <c r="A73" s="5"/>
      <c r="B73" s="5"/>
      <c r="C73" s="8"/>
      <c r="D73" s="5"/>
      <c r="E73" s="8"/>
      <c r="F73" s="5"/>
      <c r="G73" s="8"/>
      <c r="H73" s="31"/>
      <c r="I73" s="5"/>
      <c r="J73" s="5"/>
      <c r="K73" s="5"/>
      <c r="L73" s="8"/>
      <c r="M73" s="5"/>
      <c r="N73" s="5"/>
      <c r="O73" s="5"/>
      <c r="P73" s="5"/>
      <c r="Q73" s="8"/>
      <c r="R73" s="5"/>
      <c r="S73" s="5"/>
      <c r="T73" s="5"/>
      <c r="U73" s="5"/>
      <c r="V73" s="8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</row>
    <row r="74" ht="15.75" customHeight="1">
      <c r="A74" s="5"/>
      <c r="B74" s="5"/>
      <c r="C74" s="8"/>
      <c r="D74" s="5"/>
      <c r="E74" s="8"/>
      <c r="F74" s="5"/>
      <c r="G74" s="8"/>
      <c r="H74" s="31"/>
      <c r="I74" s="5" t="s">
        <v>77</v>
      </c>
      <c r="J74" s="5"/>
      <c r="K74" s="44">
        <f>H69+K66-K70</f>
        <v>28966.35559</v>
      </c>
      <c r="L74" s="8"/>
      <c r="M74" s="5"/>
      <c r="N74" s="5" t="s">
        <v>77</v>
      </c>
      <c r="O74" s="5"/>
      <c r="P74" s="44">
        <f>M69+P66-P70</f>
        <v>44757.89807</v>
      </c>
      <c r="Q74" s="8"/>
      <c r="R74" s="5"/>
      <c r="S74" s="5" t="s">
        <v>77</v>
      </c>
      <c r="T74" s="5"/>
      <c r="U74" s="44">
        <f>R69+U66-U70</f>
        <v>81724.44054</v>
      </c>
      <c r="V74" s="8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</row>
    <row r="75" ht="15.75" customHeight="1">
      <c r="A75" s="5"/>
      <c r="B75" s="5"/>
      <c r="C75" s="8"/>
      <c r="D75" s="5"/>
      <c r="E75" s="8"/>
      <c r="F75" s="5"/>
      <c r="G75" s="8"/>
      <c r="H75" s="31"/>
      <c r="I75" s="5"/>
      <c r="J75" s="5"/>
      <c r="K75" s="5"/>
      <c r="L75" s="8"/>
      <c r="M75" s="5"/>
      <c r="N75" s="5"/>
      <c r="O75" s="5"/>
      <c r="P75" s="5"/>
      <c r="Q75" s="8"/>
      <c r="R75" s="5"/>
      <c r="S75" s="5"/>
      <c r="T75" s="5"/>
      <c r="U75" s="5"/>
      <c r="V75" s="8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</row>
    <row r="76" ht="15.75" customHeight="1">
      <c r="A76" s="5"/>
      <c r="B76" s="5"/>
      <c r="C76" s="8"/>
      <c r="D76" s="5"/>
      <c r="E76" s="8"/>
      <c r="F76" s="5"/>
      <c r="G76" s="8"/>
      <c r="H76" s="31"/>
      <c r="I76" s="5"/>
      <c r="J76" s="5"/>
      <c r="K76" s="5"/>
      <c r="L76" s="8"/>
      <c r="M76" s="5"/>
      <c r="N76" s="5"/>
      <c r="O76" s="5"/>
      <c r="P76" s="5"/>
      <c r="Q76" s="8"/>
      <c r="R76" s="5"/>
      <c r="S76" s="5"/>
      <c r="T76" s="5"/>
      <c r="U76" s="5"/>
      <c r="V76" s="8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</row>
    <row r="77" ht="15.75" customHeight="1">
      <c r="A77" s="5"/>
      <c r="B77" s="5"/>
      <c r="C77" s="8"/>
      <c r="D77" s="5"/>
      <c r="E77" s="8"/>
      <c r="F77" s="5"/>
      <c r="G77" s="8"/>
      <c r="H77" s="31"/>
      <c r="I77" s="5"/>
      <c r="J77" s="5"/>
      <c r="K77" s="5"/>
      <c r="L77" s="8"/>
      <c r="M77" s="5"/>
      <c r="N77" s="5"/>
      <c r="O77" s="5"/>
      <c r="P77" s="5"/>
      <c r="Q77" s="8"/>
      <c r="R77" s="5"/>
      <c r="S77" s="5"/>
      <c r="T77" s="5"/>
      <c r="U77" s="5"/>
      <c r="V77" s="8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</row>
    <row r="78" ht="15.75" customHeight="1">
      <c r="A78" s="5"/>
      <c r="B78" s="5"/>
      <c r="C78" s="8"/>
      <c r="D78" s="5"/>
      <c r="E78" s="8"/>
      <c r="F78" s="5"/>
      <c r="G78" s="8"/>
      <c r="H78" s="31"/>
      <c r="I78" s="5"/>
      <c r="J78" s="5"/>
      <c r="K78" s="5"/>
      <c r="L78" s="8"/>
      <c r="M78" s="5"/>
      <c r="N78" s="5"/>
      <c r="O78" s="5"/>
      <c r="P78" s="5"/>
      <c r="Q78" s="8"/>
      <c r="R78" s="5"/>
      <c r="S78" s="5"/>
      <c r="T78" s="5"/>
      <c r="U78" s="5"/>
      <c r="V78" s="8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</row>
    <row r="79" ht="15.75" customHeight="1">
      <c r="A79" s="5"/>
      <c r="B79" s="5"/>
      <c r="C79" s="8"/>
      <c r="D79" s="5"/>
      <c r="E79" s="8"/>
      <c r="F79" s="5"/>
      <c r="G79" s="8"/>
      <c r="H79" s="31"/>
      <c r="I79" s="5"/>
      <c r="J79" s="5"/>
      <c r="K79" s="5"/>
      <c r="L79" s="8"/>
      <c r="M79" s="5"/>
      <c r="N79" s="5"/>
      <c r="O79" s="5"/>
      <c r="P79" s="5"/>
      <c r="Q79" s="8"/>
      <c r="R79" s="5"/>
      <c r="S79" s="5"/>
      <c r="T79" s="5"/>
      <c r="U79" s="5"/>
      <c r="V79" s="8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</row>
    <row r="80" ht="15.75" customHeight="1">
      <c r="A80" s="5"/>
      <c r="B80" s="5"/>
      <c r="C80" s="8"/>
      <c r="D80" s="5"/>
      <c r="E80" s="8"/>
      <c r="F80" s="5"/>
      <c r="G80" s="8"/>
      <c r="H80" s="31"/>
      <c r="I80" s="5"/>
      <c r="J80" s="5"/>
      <c r="K80" s="5"/>
      <c r="L80" s="8"/>
      <c r="M80" s="5"/>
      <c r="N80" s="5"/>
      <c r="O80" s="5"/>
      <c r="P80" s="5"/>
      <c r="Q80" s="8"/>
      <c r="R80" s="5"/>
      <c r="S80" s="5"/>
      <c r="T80" s="5"/>
      <c r="U80" s="5"/>
      <c r="V80" s="8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</row>
    <row r="81" ht="15.75" customHeight="1">
      <c r="A81" s="5"/>
      <c r="B81" s="5"/>
      <c r="C81" s="8"/>
      <c r="D81" s="5"/>
      <c r="E81" s="8"/>
      <c r="F81" s="5"/>
      <c r="G81" s="8"/>
      <c r="H81" s="31"/>
      <c r="I81" s="5"/>
      <c r="J81" s="5"/>
      <c r="K81" s="5"/>
      <c r="L81" s="8"/>
      <c r="M81" s="5"/>
      <c r="N81" s="5"/>
      <c r="O81" s="5"/>
      <c r="P81" s="5"/>
      <c r="Q81" s="8"/>
      <c r="R81" s="5"/>
      <c r="S81" s="5"/>
      <c r="T81" s="5"/>
      <c r="U81" s="5"/>
      <c r="V81" s="8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</row>
    <row r="82" ht="15.75" customHeight="1">
      <c r="A82" s="5"/>
      <c r="B82" s="5"/>
      <c r="C82" s="8"/>
      <c r="D82" s="5"/>
      <c r="E82" s="8"/>
      <c r="F82" s="5"/>
      <c r="G82" s="8"/>
      <c r="H82" s="31"/>
      <c r="I82" s="5"/>
      <c r="J82" s="5"/>
      <c r="K82" s="5"/>
      <c r="L82" s="8"/>
      <c r="M82" s="5"/>
      <c r="N82" s="5"/>
      <c r="O82" s="5"/>
      <c r="P82" s="5"/>
      <c r="Q82" s="8"/>
      <c r="R82" s="5"/>
      <c r="S82" s="5"/>
      <c r="T82" s="5"/>
      <c r="U82" s="5"/>
      <c r="V82" s="8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</row>
    <row r="83" ht="15.75" customHeight="1">
      <c r="A83" s="5"/>
      <c r="B83" s="5"/>
      <c r="C83" s="8"/>
      <c r="D83" s="5"/>
      <c r="E83" s="8"/>
      <c r="F83" s="5"/>
      <c r="G83" s="8"/>
      <c r="H83" s="31"/>
      <c r="I83" s="5"/>
      <c r="J83" s="5"/>
      <c r="K83" s="5"/>
      <c r="L83" s="8"/>
      <c r="M83" s="5"/>
      <c r="N83" s="5"/>
      <c r="O83" s="5"/>
      <c r="P83" s="5"/>
      <c r="Q83" s="8"/>
      <c r="R83" s="5"/>
      <c r="S83" s="5"/>
      <c r="T83" s="5"/>
      <c r="U83" s="5"/>
      <c r="V83" s="8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</row>
    <row r="84" ht="15.75" customHeight="1">
      <c r="A84" s="5"/>
      <c r="B84" s="5"/>
      <c r="C84" s="8"/>
      <c r="D84" s="5"/>
      <c r="E84" s="8"/>
      <c r="F84" s="5"/>
      <c r="G84" s="8"/>
      <c r="H84" s="31"/>
      <c r="I84" s="5"/>
      <c r="J84" s="5"/>
      <c r="K84" s="5"/>
      <c r="L84" s="8"/>
      <c r="M84" s="5"/>
      <c r="N84" s="5"/>
      <c r="O84" s="5"/>
      <c r="P84" s="5"/>
      <c r="Q84" s="8"/>
      <c r="R84" s="5"/>
      <c r="S84" s="5"/>
      <c r="T84" s="5"/>
      <c r="U84" s="5"/>
      <c r="V84" s="8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</row>
    <row r="85" ht="15.75" customHeight="1">
      <c r="A85" s="5"/>
      <c r="B85" s="5"/>
      <c r="C85" s="8"/>
      <c r="D85" s="5"/>
      <c r="E85" s="8"/>
      <c r="F85" s="5"/>
      <c r="G85" s="8"/>
      <c r="H85" s="31"/>
      <c r="I85" s="5"/>
      <c r="J85" s="5"/>
      <c r="K85" s="5"/>
      <c r="L85" s="8"/>
      <c r="M85" s="5"/>
      <c r="N85" s="5"/>
      <c r="O85" s="5"/>
      <c r="P85" s="5"/>
      <c r="Q85" s="8"/>
      <c r="R85" s="5"/>
      <c r="S85" s="5"/>
      <c r="T85" s="5"/>
      <c r="U85" s="5"/>
      <c r="V85" s="8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</row>
    <row r="86" ht="15.75" customHeight="1">
      <c r="A86" s="5"/>
      <c r="B86" s="5"/>
      <c r="C86" s="8"/>
      <c r="D86" s="5"/>
      <c r="E86" s="8"/>
      <c r="F86" s="5"/>
      <c r="G86" s="8"/>
      <c r="H86" s="31"/>
      <c r="I86" s="5"/>
      <c r="J86" s="5"/>
      <c r="K86" s="5"/>
      <c r="L86" s="8"/>
      <c r="M86" s="5"/>
      <c r="N86" s="5"/>
      <c r="O86" s="5"/>
      <c r="P86" s="5"/>
      <c r="Q86" s="8"/>
      <c r="R86" s="5"/>
      <c r="S86" s="5"/>
      <c r="T86" s="5"/>
      <c r="U86" s="5"/>
      <c r="V86" s="8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</row>
    <row r="87" ht="15.75" customHeight="1">
      <c r="A87" s="5"/>
      <c r="B87" s="5"/>
      <c r="C87" s="8"/>
      <c r="D87" s="5"/>
      <c r="E87" s="8"/>
      <c r="F87" s="5"/>
      <c r="G87" s="8"/>
      <c r="H87" s="31"/>
      <c r="I87" s="5"/>
      <c r="J87" s="5"/>
      <c r="K87" s="5"/>
      <c r="L87" s="8"/>
      <c r="M87" s="5"/>
      <c r="N87" s="5"/>
      <c r="O87" s="5"/>
      <c r="P87" s="5"/>
      <c r="Q87" s="8"/>
      <c r="R87" s="5"/>
      <c r="S87" s="5"/>
      <c r="T87" s="5"/>
      <c r="U87" s="5"/>
      <c r="V87" s="8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</row>
    <row r="88" ht="15.75" customHeight="1">
      <c r="A88" s="5"/>
      <c r="B88" s="5"/>
      <c r="C88" s="8"/>
      <c r="D88" s="5"/>
      <c r="E88" s="8"/>
      <c r="F88" s="5"/>
      <c r="G88" s="8"/>
      <c r="H88" s="31"/>
      <c r="I88" s="5"/>
      <c r="J88" s="5"/>
      <c r="K88" s="5"/>
      <c r="L88" s="8"/>
      <c r="M88" s="5"/>
      <c r="N88" s="5"/>
      <c r="O88" s="5"/>
      <c r="P88" s="5"/>
      <c r="Q88" s="8"/>
      <c r="R88" s="5"/>
      <c r="S88" s="5"/>
      <c r="T88" s="5"/>
      <c r="U88" s="5"/>
      <c r="V88" s="8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</row>
    <row r="89" ht="15.75" customHeight="1">
      <c r="A89" s="5"/>
      <c r="B89" s="5"/>
      <c r="C89" s="8"/>
      <c r="D89" s="5"/>
      <c r="E89" s="8"/>
      <c r="F89" s="5"/>
      <c r="G89" s="8"/>
      <c r="H89" s="31"/>
      <c r="I89" s="5"/>
      <c r="J89" s="5"/>
      <c r="K89" s="5"/>
      <c r="L89" s="8"/>
      <c r="M89" s="5"/>
      <c r="N89" s="5"/>
      <c r="O89" s="5"/>
      <c r="P89" s="5"/>
      <c r="Q89" s="8"/>
      <c r="R89" s="5"/>
      <c r="S89" s="5"/>
      <c r="T89" s="5"/>
      <c r="U89" s="5"/>
      <c r="V89" s="8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</row>
    <row r="90" ht="15.75" customHeight="1">
      <c r="A90" s="5"/>
      <c r="B90" s="5"/>
      <c r="C90" s="8"/>
      <c r="D90" s="5"/>
      <c r="E90" s="8"/>
      <c r="F90" s="5"/>
      <c r="G90" s="8"/>
      <c r="H90" s="31"/>
      <c r="I90" s="5"/>
      <c r="J90" s="5"/>
      <c r="K90" s="5"/>
      <c r="L90" s="8"/>
      <c r="M90" s="5"/>
      <c r="N90" s="5"/>
      <c r="O90" s="5"/>
      <c r="P90" s="5"/>
      <c r="Q90" s="8"/>
      <c r="R90" s="5"/>
      <c r="S90" s="5"/>
      <c r="T90" s="5"/>
      <c r="U90" s="5"/>
      <c r="V90" s="8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</row>
    <row r="91" ht="15.75" customHeight="1">
      <c r="A91" s="5"/>
      <c r="B91" s="5"/>
      <c r="C91" s="8"/>
      <c r="D91" s="5"/>
      <c r="E91" s="8"/>
      <c r="F91" s="5"/>
      <c r="G91" s="8"/>
      <c r="H91" s="31"/>
      <c r="I91" s="5"/>
      <c r="J91" s="5"/>
      <c r="K91" s="5"/>
      <c r="L91" s="8"/>
      <c r="M91" s="5"/>
      <c r="N91" s="5"/>
      <c r="O91" s="5"/>
      <c r="P91" s="5"/>
      <c r="Q91" s="8"/>
      <c r="R91" s="5"/>
      <c r="S91" s="5"/>
      <c r="T91" s="5"/>
      <c r="U91" s="5"/>
      <c r="V91" s="8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</row>
    <row r="92" ht="15.75" customHeight="1">
      <c r="A92" s="5"/>
      <c r="B92" s="5"/>
      <c r="C92" s="8"/>
      <c r="D92" s="5"/>
      <c r="E92" s="8"/>
      <c r="F92" s="5"/>
      <c r="G92" s="8"/>
      <c r="H92" s="31"/>
      <c r="I92" s="5"/>
      <c r="J92" s="5"/>
      <c r="K92" s="5"/>
      <c r="L92" s="8"/>
      <c r="M92" s="5"/>
      <c r="N92" s="5"/>
      <c r="O92" s="5"/>
      <c r="P92" s="5"/>
      <c r="Q92" s="8"/>
      <c r="R92" s="5"/>
      <c r="S92" s="5"/>
      <c r="T92" s="5"/>
      <c r="U92" s="5"/>
      <c r="V92" s="8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</row>
    <row r="93" ht="15.75" customHeight="1">
      <c r="A93" s="5"/>
      <c r="B93" s="5"/>
      <c r="C93" s="8"/>
      <c r="D93" s="5"/>
      <c r="E93" s="8"/>
      <c r="F93" s="5"/>
      <c r="G93" s="8"/>
      <c r="H93" s="31"/>
      <c r="I93" s="5"/>
      <c r="J93" s="5"/>
      <c r="K93" s="5"/>
      <c r="L93" s="8"/>
      <c r="M93" s="5"/>
      <c r="N93" s="5"/>
      <c r="O93" s="5"/>
      <c r="P93" s="5"/>
      <c r="Q93" s="8"/>
      <c r="R93" s="5"/>
      <c r="S93" s="5"/>
      <c r="T93" s="5"/>
      <c r="U93" s="5"/>
      <c r="V93" s="8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</row>
    <row r="94" ht="15.75" customHeight="1">
      <c r="A94" s="5"/>
      <c r="B94" s="5"/>
      <c r="C94" s="8"/>
      <c r="D94" s="5"/>
      <c r="E94" s="8"/>
      <c r="F94" s="5"/>
      <c r="G94" s="8"/>
      <c r="H94" s="31"/>
      <c r="I94" s="5"/>
      <c r="J94" s="5"/>
      <c r="K94" s="5"/>
      <c r="L94" s="8"/>
      <c r="M94" s="5"/>
      <c r="N94" s="5"/>
      <c r="O94" s="5"/>
      <c r="P94" s="5"/>
      <c r="Q94" s="8"/>
      <c r="R94" s="5"/>
      <c r="S94" s="5"/>
      <c r="T94" s="5"/>
      <c r="U94" s="5"/>
      <c r="V94" s="8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</row>
    <row r="95" ht="15.75" customHeight="1">
      <c r="A95" s="5"/>
      <c r="B95" s="5"/>
      <c r="C95" s="8"/>
      <c r="D95" s="5"/>
      <c r="E95" s="8"/>
      <c r="F95" s="5"/>
      <c r="G95" s="8"/>
      <c r="H95" s="31"/>
      <c r="I95" s="5"/>
      <c r="J95" s="5"/>
      <c r="K95" s="5"/>
      <c r="L95" s="8"/>
      <c r="M95" s="5"/>
      <c r="N95" s="5"/>
      <c r="O95" s="5"/>
      <c r="P95" s="5"/>
      <c r="Q95" s="8"/>
      <c r="R95" s="5"/>
      <c r="S95" s="5"/>
      <c r="T95" s="5"/>
      <c r="U95" s="5"/>
      <c r="V95" s="8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</row>
    <row r="96" ht="15.75" customHeight="1">
      <c r="A96" s="5"/>
      <c r="B96" s="5"/>
      <c r="C96" s="8"/>
      <c r="D96" s="5"/>
      <c r="E96" s="8"/>
      <c r="F96" s="5"/>
      <c r="G96" s="8"/>
      <c r="H96" s="31"/>
      <c r="I96" s="5"/>
      <c r="J96" s="5"/>
      <c r="K96" s="5"/>
      <c r="L96" s="8"/>
      <c r="M96" s="5"/>
      <c r="N96" s="5"/>
      <c r="O96" s="5"/>
      <c r="P96" s="5"/>
      <c r="Q96" s="8"/>
      <c r="R96" s="5"/>
      <c r="S96" s="5"/>
      <c r="T96" s="5"/>
      <c r="U96" s="5"/>
      <c r="V96" s="8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</row>
    <row r="97" ht="15.75" customHeight="1">
      <c r="A97" s="5"/>
      <c r="B97" s="5"/>
      <c r="C97" s="8"/>
      <c r="D97" s="5"/>
      <c r="E97" s="8"/>
      <c r="F97" s="5"/>
      <c r="G97" s="8"/>
      <c r="H97" s="31"/>
      <c r="I97" s="5"/>
      <c r="J97" s="5"/>
      <c r="K97" s="5"/>
      <c r="L97" s="8"/>
      <c r="M97" s="5"/>
      <c r="N97" s="5"/>
      <c r="O97" s="5"/>
      <c r="P97" s="5"/>
      <c r="Q97" s="8"/>
      <c r="R97" s="5"/>
      <c r="S97" s="5"/>
      <c r="T97" s="5"/>
      <c r="U97" s="5"/>
      <c r="V97" s="8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</row>
    <row r="98" ht="15.75" customHeight="1">
      <c r="A98" s="5"/>
      <c r="B98" s="5"/>
      <c r="C98" s="8"/>
      <c r="D98" s="5"/>
      <c r="E98" s="8"/>
      <c r="F98" s="5"/>
      <c r="G98" s="8"/>
      <c r="H98" s="31"/>
      <c r="I98" s="5"/>
      <c r="J98" s="5"/>
      <c r="K98" s="5"/>
      <c r="L98" s="8"/>
      <c r="M98" s="5"/>
      <c r="N98" s="5"/>
      <c r="O98" s="5"/>
      <c r="P98" s="5"/>
      <c r="Q98" s="8"/>
      <c r="R98" s="5"/>
      <c r="S98" s="5"/>
      <c r="T98" s="5"/>
      <c r="U98" s="5"/>
      <c r="V98" s="8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</row>
    <row r="99" ht="15.75" customHeight="1">
      <c r="A99" s="5"/>
      <c r="B99" s="5"/>
      <c r="C99" s="8"/>
      <c r="D99" s="5"/>
      <c r="E99" s="8"/>
      <c r="F99" s="5"/>
      <c r="G99" s="8"/>
      <c r="H99" s="31"/>
      <c r="I99" s="5"/>
      <c r="J99" s="5"/>
      <c r="K99" s="5"/>
      <c r="L99" s="8"/>
      <c r="M99" s="5"/>
      <c r="N99" s="5"/>
      <c r="O99" s="5"/>
      <c r="P99" s="5"/>
      <c r="Q99" s="8"/>
      <c r="R99" s="5"/>
      <c r="S99" s="5"/>
      <c r="T99" s="5"/>
      <c r="U99" s="5"/>
      <c r="V99" s="8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</row>
    <row r="100" ht="15.75" customHeight="1">
      <c r="A100" s="5"/>
      <c r="B100" s="5"/>
      <c r="C100" s="8"/>
      <c r="D100" s="5"/>
      <c r="E100" s="8"/>
      <c r="F100" s="5"/>
      <c r="G100" s="8"/>
      <c r="H100" s="31"/>
      <c r="I100" s="5"/>
      <c r="J100" s="5"/>
      <c r="K100" s="5"/>
      <c r="L100" s="8"/>
      <c r="M100" s="5"/>
      <c r="N100" s="5"/>
      <c r="O100" s="5"/>
      <c r="P100" s="5"/>
      <c r="Q100" s="8"/>
      <c r="R100" s="5"/>
      <c r="S100" s="5"/>
      <c r="T100" s="5"/>
      <c r="U100" s="5"/>
      <c r="V100" s="8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</row>
    <row r="101" ht="15.75" customHeight="1">
      <c r="A101" s="27"/>
      <c r="B101" s="27"/>
      <c r="C101" s="28"/>
      <c r="D101" s="27"/>
      <c r="E101" s="28"/>
      <c r="F101" s="27"/>
      <c r="G101" s="28"/>
      <c r="H101" s="45"/>
      <c r="I101" s="27"/>
      <c r="J101" s="27"/>
      <c r="K101" s="27"/>
      <c r="L101" s="28"/>
      <c r="M101" s="27"/>
      <c r="N101" s="27"/>
      <c r="O101" s="27"/>
      <c r="P101" s="27"/>
      <c r="Q101" s="28"/>
      <c r="R101" s="27"/>
      <c r="S101" s="27"/>
      <c r="T101" s="27"/>
      <c r="U101" s="27"/>
      <c r="V101" s="28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</row>
    <row r="102" ht="15.75" customHeight="1">
      <c r="A102" s="27"/>
      <c r="B102" s="27"/>
      <c r="C102" s="28"/>
      <c r="D102" s="27"/>
      <c r="E102" s="28"/>
      <c r="F102" s="27"/>
      <c r="G102" s="28"/>
      <c r="H102" s="45"/>
      <c r="I102" s="27"/>
      <c r="J102" s="27"/>
      <c r="K102" s="27"/>
      <c r="L102" s="28"/>
      <c r="M102" s="27"/>
      <c r="N102" s="27"/>
      <c r="O102" s="27"/>
      <c r="P102" s="27"/>
      <c r="Q102" s="28"/>
      <c r="R102" s="27"/>
      <c r="S102" s="27"/>
      <c r="T102" s="27"/>
      <c r="U102" s="27"/>
      <c r="V102" s="28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</row>
    <row r="103" ht="15.75" customHeight="1">
      <c r="A103" s="27"/>
      <c r="B103" s="27"/>
      <c r="C103" s="28"/>
      <c r="D103" s="27"/>
      <c r="E103" s="28"/>
      <c r="F103" s="27"/>
      <c r="G103" s="28"/>
      <c r="H103" s="45"/>
      <c r="I103" s="27"/>
      <c r="J103" s="27"/>
      <c r="K103" s="27"/>
      <c r="L103" s="28"/>
      <c r="M103" s="27"/>
      <c r="N103" s="27"/>
      <c r="O103" s="27"/>
      <c r="P103" s="27"/>
      <c r="Q103" s="28"/>
      <c r="R103" s="27"/>
      <c r="S103" s="27"/>
      <c r="T103" s="27"/>
      <c r="U103" s="27"/>
      <c r="V103" s="28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</row>
    <row r="104" ht="15.75" customHeight="1">
      <c r="A104" s="27"/>
      <c r="B104" s="27"/>
      <c r="C104" s="28"/>
      <c r="D104" s="27"/>
      <c r="E104" s="28"/>
      <c r="F104" s="27"/>
      <c r="G104" s="28"/>
      <c r="H104" s="45"/>
      <c r="I104" s="27"/>
      <c r="J104" s="27"/>
      <c r="K104" s="27"/>
      <c r="L104" s="28"/>
      <c r="M104" s="27"/>
      <c r="N104" s="27"/>
      <c r="O104" s="27"/>
      <c r="P104" s="27"/>
      <c r="Q104" s="28"/>
      <c r="R104" s="27"/>
      <c r="S104" s="27"/>
      <c r="T104" s="27"/>
      <c r="U104" s="27"/>
      <c r="V104" s="28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</row>
    <row r="105" ht="15.75" customHeight="1">
      <c r="A105" s="27"/>
      <c r="B105" s="27"/>
      <c r="C105" s="28"/>
      <c r="D105" s="27"/>
      <c r="E105" s="28"/>
      <c r="F105" s="27"/>
      <c r="G105" s="28"/>
      <c r="H105" s="45"/>
      <c r="I105" s="27"/>
      <c r="J105" s="27"/>
      <c r="K105" s="27"/>
      <c r="L105" s="28"/>
      <c r="M105" s="27"/>
      <c r="N105" s="27"/>
      <c r="O105" s="27"/>
      <c r="P105" s="27"/>
      <c r="Q105" s="28"/>
      <c r="R105" s="27"/>
      <c r="S105" s="27"/>
      <c r="T105" s="27"/>
      <c r="U105" s="27"/>
      <c r="V105" s="28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</row>
    <row r="106" ht="15.75" customHeight="1">
      <c r="A106" s="27"/>
      <c r="B106" s="27"/>
      <c r="C106" s="28"/>
      <c r="D106" s="27"/>
      <c r="E106" s="28"/>
      <c r="F106" s="27"/>
      <c r="G106" s="28"/>
      <c r="H106" s="45"/>
      <c r="I106" s="27"/>
      <c r="J106" s="27"/>
      <c r="K106" s="27"/>
      <c r="L106" s="28"/>
      <c r="M106" s="27"/>
      <c r="N106" s="27"/>
      <c r="O106" s="27"/>
      <c r="P106" s="27"/>
      <c r="Q106" s="28"/>
      <c r="R106" s="27"/>
      <c r="S106" s="27"/>
      <c r="T106" s="27"/>
      <c r="U106" s="27"/>
      <c r="V106" s="28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</row>
    <row r="107" ht="15.75" customHeight="1">
      <c r="A107" s="27"/>
      <c r="B107" s="27"/>
      <c r="C107" s="28"/>
      <c r="D107" s="27"/>
      <c r="E107" s="28"/>
      <c r="F107" s="27"/>
      <c r="G107" s="28"/>
      <c r="H107" s="45"/>
      <c r="I107" s="27"/>
      <c r="J107" s="27"/>
      <c r="K107" s="27"/>
      <c r="L107" s="28"/>
      <c r="M107" s="27"/>
      <c r="N107" s="27"/>
      <c r="O107" s="27"/>
      <c r="P107" s="27"/>
      <c r="Q107" s="28"/>
      <c r="R107" s="27"/>
      <c r="S107" s="27"/>
      <c r="T107" s="27"/>
      <c r="U107" s="27"/>
      <c r="V107" s="28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</row>
    <row r="108" ht="15.75" customHeight="1">
      <c r="A108" s="27"/>
      <c r="B108" s="27"/>
      <c r="C108" s="28"/>
      <c r="D108" s="27"/>
      <c r="E108" s="28"/>
      <c r="F108" s="27"/>
      <c r="G108" s="28"/>
      <c r="H108" s="45"/>
      <c r="I108" s="27"/>
      <c r="J108" s="27"/>
      <c r="K108" s="27"/>
      <c r="L108" s="28"/>
      <c r="M108" s="27"/>
      <c r="N108" s="27"/>
      <c r="O108" s="27"/>
      <c r="P108" s="27"/>
      <c r="Q108" s="28"/>
      <c r="R108" s="27"/>
      <c r="S108" s="27"/>
      <c r="T108" s="27"/>
      <c r="U108" s="27"/>
      <c r="V108" s="28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</row>
    <row r="109" ht="15.75" customHeight="1">
      <c r="A109" s="27"/>
      <c r="B109" s="27"/>
      <c r="C109" s="28"/>
      <c r="D109" s="27"/>
      <c r="E109" s="28"/>
      <c r="F109" s="27"/>
      <c r="G109" s="28"/>
      <c r="H109" s="45"/>
      <c r="I109" s="27"/>
      <c r="J109" s="27"/>
      <c r="K109" s="27"/>
      <c r="L109" s="28"/>
      <c r="M109" s="27"/>
      <c r="N109" s="27"/>
      <c r="O109" s="27"/>
      <c r="P109" s="27"/>
      <c r="Q109" s="28"/>
      <c r="R109" s="27"/>
      <c r="S109" s="27"/>
      <c r="T109" s="27"/>
      <c r="U109" s="27"/>
      <c r="V109" s="28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</row>
    <row r="110" ht="15.75" customHeight="1">
      <c r="A110" s="27"/>
      <c r="B110" s="27"/>
      <c r="C110" s="28"/>
      <c r="D110" s="27"/>
      <c r="E110" s="28"/>
      <c r="F110" s="27"/>
      <c r="G110" s="28"/>
      <c r="H110" s="45"/>
      <c r="I110" s="27"/>
      <c r="J110" s="27"/>
      <c r="K110" s="27"/>
      <c r="L110" s="28"/>
      <c r="M110" s="27"/>
      <c r="N110" s="27"/>
      <c r="O110" s="27"/>
      <c r="P110" s="27"/>
      <c r="Q110" s="28"/>
      <c r="R110" s="27"/>
      <c r="S110" s="27"/>
      <c r="T110" s="27"/>
      <c r="U110" s="27"/>
      <c r="V110" s="28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</row>
    <row r="111" ht="15.75" customHeight="1">
      <c r="A111" s="27"/>
      <c r="B111" s="27"/>
      <c r="C111" s="28"/>
      <c r="D111" s="27"/>
      <c r="E111" s="28"/>
      <c r="F111" s="27"/>
      <c r="G111" s="28"/>
      <c r="H111" s="45"/>
      <c r="I111" s="27"/>
      <c r="J111" s="27"/>
      <c r="K111" s="27"/>
      <c r="L111" s="28"/>
      <c r="M111" s="27"/>
      <c r="N111" s="27"/>
      <c r="O111" s="27"/>
      <c r="P111" s="27"/>
      <c r="Q111" s="28"/>
      <c r="R111" s="27"/>
      <c r="S111" s="27"/>
      <c r="T111" s="27"/>
      <c r="U111" s="27"/>
      <c r="V111" s="28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</row>
    <row r="112" ht="15.75" customHeight="1">
      <c r="A112" s="27"/>
      <c r="B112" s="27"/>
      <c r="C112" s="28"/>
      <c r="D112" s="27"/>
      <c r="E112" s="28"/>
      <c r="F112" s="27"/>
      <c r="G112" s="28"/>
      <c r="H112" s="45"/>
      <c r="I112" s="27"/>
      <c r="J112" s="27"/>
      <c r="K112" s="27"/>
      <c r="L112" s="28"/>
      <c r="M112" s="27"/>
      <c r="N112" s="27"/>
      <c r="O112" s="27"/>
      <c r="P112" s="27"/>
      <c r="Q112" s="28"/>
      <c r="R112" s="27"/>
      <c r="S112" s="27"/>
      <c r="T112" s="27"/>
      <c r="U112" s="27"/>
      <c r="V112" s="28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</row>
    <row r="113" ht="15.75" customHeight="1">
      <c r="A113" s="27"/>
      <c r="B113" s="27"/>
      <c r="C113" s="28"/>
      <c r="D113" s="27"/>
      <c r="E113" s="28"/>
      <c r="F113" s="27"/>
      <c r="G113" s="28"/>
      <c r="H113" s="45"/>
      <c r="I113" s="27"/>
      <c r="J113" s="27"/>
      <c r="K113" s="27"/>
      <c r="L113" s="28"/>
      <c r="M113" s="27"/>
      <c r="N113" s="27"/>
      <c r="O113" s="27"/>
      <c r="P113" s="27"/>
      <c r="Q113" s="28"/>
      <c r="R113" s="27"/>
      <c r="S113" s="27"/>
      <c r="T113" s="27"/>
      <c r="U113" s="27"/>
      <c r="V113" s="28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</row>
    <row r="114" ht="15.75" customHeight="1">
      <c r="A114" s="27"/>
      <c r="B114" s="27"/>
      <c r="C114" s="28"/>
      <c r="D114" s="27"/>
      <c r="E114" s="28"/>
      <c r="F114" s="27"/>
      <c r="G114" s="28"/>
      <c r="H114" s="45"/>
      <c r="I114" s="27"/>
      <c r="J114" s="27"/>
      <c r="K114" s="27"/>
      <c r="L114" s="28"/>
      <c r="M114" s="27"/>
      <c r="N114" s="27"/>
      <c r="O114" s="27"/>
      <c r="P114" s="27"/>
      <c r="Q114" s="28"/>
      <c r="R114" s="27"/>
      <c r="S114" s="27"/>
      <c r="T114" s="27"/>
      <c r="U114" s="27"/>
      <c r="V114" s="28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</row>
    <row r="115" ht="15.75" customHeight="1">
      <c r="A115" s="27"/>
      <c r="B115" s="27"/>
      <c r="C115" s="28"/>
      <c r="D115" s="27"/>
      <c r="E115" s="28"/>
      <c r="F115" s="27"/>
      <c r="G115" s="28"/>
      <c r="H115" s="45"/>
      <c r="I115" s="27"/>
      <c r="J115" s="27"/>
      <c r="K115" s="27"/>
      <c r="L115" s="28"/>
      <c r="M115" s="27"/>
      <c r="N115" s="27"/>
      <c r="O115" s="27"/>
      <c r="P115" s="27"/>
      <c r="Q115" s="28"/>
      <c r="R115" s="27"/>
      <c r="S115" s="27"/>
      <c r="T115" s="27"/>
      <c r="U115" s="27"/>
      <c r="V115" s="28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</row>
    <row r="116" ht="15.75" customHeight="1">
      <c r="A116" s="27"/>
      <c r="B116" s="27"/>
      <c r="C116" s="28"/>
      <c r="D116" s="27"/>
      <c r="E116" s="28"/>
      <c r="F116" s="27"/>
      <c r="G116" s="28"/>
      <c r="H116" s="45"/>
      <c r="I116" s="27"/>
      <c r="J116" s="27"/>
      <c r="K116" s="27"/>
      <c r="L116" s="28"/>
      <c r="M116" s="27"/>
      <c r="N116" s="27"/>
      <c r="O116" s="27"/>
      <c r="P116" s="27"/>
      <c r="Q116" s="28"/>
      <c r="R116" s="27"/>
      <c r="S116" s="27"/>
      <c r="T116" s="27"/>
      <c r="U116" s="27"/>
      <c r="V116" s="28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</row>
    <row r="117" ht="15.75" customHeight="1">
      <c r="A117" s="27"/>
      <c r="B117" s="27"/>
      <c r="C117" s="28"/>
      <c r="D117" s="27"/>
      <c r="E117" s="28"/>
      <c r="F117" s="27"/>
      <c r="G117" s="28"/>
      <c r="H117" s="45"/>
      <c r="I117" s="27"/>
      <c r="J117" s="27"/>
      <c r="K117" s="27"/>
      <c r="L117" s="28"/>
      <c r="M117" s="27"/>
      <c r="N117" s="27"/>
      <c r="O117" s="27"/>
      <c r="P117" s="27"/>
      <c r="Q117" s="28"/>
      <c r="R117" s="27"/>
      <c r="S117" s="27"/>
      <c r="T117" s="27"/>
      <c r="U117" s="27"/>
      <c r="V117" s="28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</row>
    <row r="118" ht="15.75" customHeight="1">
      <c r="A118" s="27"/>
      <c r="B118" s="27"/>
      <c r="C118" s="28"/>
      <c r="D118" s="27"/>
      <c r="E118" s="28"/>
      <c r="F118" s="27"/>
      <c r="G118" s="28"/>
      <c r="H118" s="45"/>
      <c r="I118" s="27"/>
      <c r="J118" s="27"/>
      <c r="K118" s="27"/>
      <c r="L118" s="28"/>
      <c r="M118" s="27"/>
      <c r="N118" s="27"/>
      <c r="O118" s="27"/>
      <c r="P118" s="27"/>
      <c r="Q118" s="28"/>
      <c r="R118" s="27"/>
      <c r="S118" s="27"/>
      <c r="T118" s="27"/>
      <c r="U118" s="27"/>
      <c r="V118" s="28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</row>
    <row r="119" ht="15.75" customHeight="1">
      <c r="A119" s="27"/>
      <c r="B119" s="27"/>
      <c r="C119" s="28"/>
      <c r="D119" s="27"/>
      <c r="E119" s="28"/>
      <c r="F119" s="27"/>
      <c r="G119" s="28"/>
      <c r="H119" s="45"/>
      <c r="I119" s="27"/>
      <c r="J119" s="27"/>
      <c r="K119" s="27"/>
      <c r="L119" s="28"/>
      <c r="M119" s="27"/>
      <c r="N119" s="27"/>
      <c r="O119" s="27"/>
      <c r="P119" s="27"/>
      <c r="Q119" s="28"/>
      <c r="R119" s="27"/>
      <c r="S119" s="27"/>
      <c r="T119" s="27"/>
      <c r="U119" s="27"/>
      <c r="V119" s="28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</row>
    <row r="120" ht="15.75" customHeight="1">
      <c r="A120" s="27"/>
      <c r="B120" s="27"/>
      <c r="C120" s="28"/>
      <c r="D120" s="27"/>
      <c r="E120" s="28"/>
      <c r="F120" s="27"/>
      <c r="G120" s="28"/>
      <c r="H120" s="45"/>
      <c r="I120" s="27"/>
      <c r="J120" s="27"/>
      <c r="K120" s="27"/>
      <c r="L120" s="28"/>
      <c r="M120" s="27"/>
      <c r="N120" s="27"/>
      <c r="O120" s="27"/>
      <c r="P120" s="27"/>
      <c r="Q120" s="28"/>
      <c r="R120" s="27"/>
      <c r="S120" s="27"/>
      <c r="T120" s="27"/>
      <c r="U120" s="27"/>
      <c r="V120" s="28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</row>
    <row r="121" ht="15.75" customHeight="1">
      <c r="A121" s="27"/>
      <c r="B121" s="27"/>
      <c r="C121" s="28"/>
      <c r="D121" s="27"/>
      <c r="E121" s="28"/>
      <c r="F121" s="27"/>
      <c r="G121" s="28"/>
      <c r="H121" s="45"/>
      <c r="I121" s="27"/>
      <c r="J121" s="27"/>
      <c r="K121" s="27"/>
      <c r="L121" s="28"/>
      <c r="M121" s="27"/>
      <c r="N121" s="27"/>
      <c r="O121" s="27"/>
      <c r="P121" s="27"/>
      <c r="Q121" s="28"/>
      <c r="R121" s="27"/>
      <c r="S121" s="27"/>
      <c r="T121" s="27"/>
      <c r="U121" s="27"/>
      <c r="V121" s="28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</row>
    <row r="122" ht="15.75" customHeight="1">
      <c r="A122" s="27"/>
      <c r="B122" s="27"/>
      <c r="C122" s="28"/>
      <c r="D122" s="27"/>
      <c r="E122" s="28"/>
      <c r="F122" s="27"/>
      <c r="G122" s="28"/>
      <c r="H122" s="45"/>
      <c r="I122" s="27"/>
      <c r="J122" s="27"/>
      <c r="K122" s="27"/>
      <c r="L122" s="28"/>
      <c r="M122" s="27"/>
      <c r="N122" s="27"/>
      <c r="O122" s="27"/>
      <c r="P122" s="27"/>
      <c r="Q122" s="28"/>
      <c r="R122" s="27"/>
      <c r="S122" s="27"/>
      <c r="T122" s="27"/>
      <c r="U122" s="27"/>
      <c r="V122" s="28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</row>
    <row r="123" ht="15.75" customHeight="1">
      <c r="A123" s="27"/>
      <c r="B123" s="27"/>
      <c r="C123" s="28"/>
      <c r="D123" s="27"/>
      <c r="E123" s="28"/>
      <c r="F123" s="27"/>
      <c r="G123" s="28"/>
      <c r="H123" s="45"/>
      <c r="I123" s="27"/>
      <c r="J123" s="27"/>
      <c r="K123" s="27"/>
      <c r="L123" s="28"/>
      <c r="M123" s="27"/>
      <c r="N123" s="27"/>
      <c r="O123" s="27"/>
      <c r="P123" s="27"/>
      <c r="Q123" s="28"/>
      <c r="R123" s="27"/>
      <c r="S123" s="27"/>
      <c r="T123" s="27"/>
      <c r="U123" s="27"/>
      <c r="V123" s="28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</row>
    <row r="124" ht="15.75" customHeight="1">
      <c r="C124" s="2"/>
      <c r="E124" s="2"/>
      <c r="G124" s="2"/>
      <c r="H124" s="29"/>
      <c r="L124" s="2"/>
      <c r="Q124" s="2"/>
      <c r="V124" s="2"/>
    </row>
    <row r="125" ht="15.75" customHeight="1">
      <c r="C125" s="2"/>
      <c r="E125" s="2"/>
      <c r="G125" s="2"/>
      <c r="H125" s="29"/>
      <c r="L125" s="2"/>
      <c r="Q125" s="2"/>
      <c r="V125" s="2"/>
    </row>
    <row r="126" ht="15.75" customHeight="1">
      <c r="C126" s="2"/>
      <c r="E126" s="2"/>
      <c r="G126" s="2"/>
      <c r="H126" s="29"/>
      <c r="L126" s="2"/>
      <c r="Q126" s="2"/>
      <c r="V126" s="2"/>
    </row>
    <row r="127" ht="15.75" customHeight="1">
      <c r="C127" s="2"/>
      <c r="E127" s="2"/>
      <c r="G127" s="2"/>
      <c r="H127" s="29"/>
      <c r="L127" s="2"/>
      <c r="Q127" s="2"/>
      <c r="V127" s="2"/>
    </row>
    <row r="128" ht="15.75" customHeight="1">
      <c r="C128" s="2"/>
      <c r="E128" s="2"/>
      <c r="G128" s="2"/>
      <c r="H128" s="29"/>
      <c r="L128" s="2"/>
      <c r="Q128" s="2"/>
      <c r="V128" s="2"/>
    </row>
    <row r="129" ht="15.75" customHeight="1">
      <c r="C129" s="2"/>
      <c r="E129" s="2"/>
      <c r="G129" s="2"/>
      <c r="H129" s="29"/>
      <c r="L129" s="2"/>
      <c r="Q129" s="2"/>
      <c r="V129" s="2"/>
    </row>
    <row r="130" ht="15.75" customHeight="1">
      <c r="C130" s="2"/>
      <c r="E130" s="2"/>
      <c r="G130" s="2"/>
      <c r="H130" s="29"/>
      <c r="L130" s="2"/>
      <c r="Q130" s="2"/>
      <c r="V130" s="2"/>
    </row>
    <row r="131" ht="15.75" customHeight="1">
      <c r="C131" s="2"/>
      <c r="E131" s="2"/>
      <c r="G131" s="2"/>
      <c r="H131" s="29"/>
      <c r="L131" s="2"/>
      <c r="Q131" s="2"/>
      <c r="V131" s="2"/>
    </row>
    <row r="132" ht="15.75" customHeight="1">
      <c r="C132" s="2"/>
      <c r="E132" s="2"/>
      <c r="G132" s="2"/>
      <c r="H132" s="29"/>
      <c r="L132" s="2"/>
      <c r="Q132" s="2"/>
      <c r="V132" s="2"/>
    </row>
    <row r="133" ht="15.75" customHeight="1">
      <c r="C133" s="2"/>
      <c r="E133" s="2"/>
      <c r="G133" s="2"/>
      <c r="H133" s="29"/>
      <c r="L133" s="2"/>
      <c r="Q133" s="2"/>
      <c r="V133" s="2"/>
    </row>
    <row r="134" ht="15.75" customHeight="1">
      <c r="C134" s="2"/>
      <c r="E134" s="2"/>
      <c r="G134" s="2"/>
      <c r="H134" s="29"/>
      <c r="L134" s="2"/>
      <c r="Q134" s="2"/>
      <c r="V134" s="2"/>
    </row>
    <row r="135" ht="15.75" customHeight="1">
      <c r="C135" s="2"/>
      <c r="E135" s="2"/>
      <c r="G135" s="2"/>
      <c r="H135" s="29"/>
      <c r="L135" s="2"/>
      <c r="Q135" s="2"/>
      <c r="V135" s="2"/>
    </row>
    <row r="136" ht="15.75" customHeight="1">
      <c r="C136" s="2"/>
      <c r="E136" s="2"/>
      <c r="G136" s="2"/>
      <c r="H136" s="29"/>
      <c r="L136" s="2"/>
      <c r="Q136" s="2"/>
      <c r="V136" s="2"/>
    </row>
    <row r="137" ht="15.75" customHeight="1">
      <c r="C137" s="2"/>
      <c r="E137" s="2"/>
      <c r="G137" s="2"/>
      <c r="H137" s="29"/>
      <c r="L137" s="2"/>
      <c r="Q137" s="2"/>
      <c r="V137" s="2"/>
    </row>
    <row r="138" ht="15.75" customHeight="1">
      <c r="C138" s="2"/>
      <c r="E138" s="2"/>
      <c r="G138" s="2"/>
      <c r="H138" s="29"/>
      <c r="L138" s="2"/>
      <c r="Q138" s="2"/>
      <c r="V138" s="2"/>
    </row>
    <row r="139" ht="15.75" customHeight="1">
      <c r="C139" s="2"/>
      <c r="E139" s="2"/>
      <c r="G139" s="2"/>
      <c r="H139" s="29"/>
      <c r="L139" s="2"/>
      <c r="Q139" s="2"/>
      <c r="V139" s="2"/>
    </row>
    <row r="140" ht="15.75" customHeight="1">
      <c r="C140" s="2"/>
      <c r="E140" s="2"/>
      <c r="G140" s="2"/>
      <c r="H140" s="29"/>
      <c r="L140" s="2"/>
      <c r="Q140" s="2"/>
      <c r="V140" s="2"/>
    </row>
    <row r="141" ht="15.75" customHeight="1">
      <c r="C141" s="2"/>
      <c r="E141" s="2"/>
      <c r="G141" s="2"/>
      <c r="H141" s="29"/>
      <c r="L141" s="2"/>
      <c r="Q141" s="2"/>
      <c r="V141" s="2"/>
    </row>
    <row r="142" ht="15.75" customHeight="1">
      <c r="C142" s="2"/>
      <c r="E142" s="2"/>
      <c r="G142" s="2"/>
      <c r="H142" s="29"/>
      <c r="L142" s="2"/>
      <c r="Q142" s="2"/>
      <c r="V142" s="2"/>
    </row>
    <row r="143" ht="15.75" customHeight="1">
      <c r="C143" s="2"/>
      <c r="E143" s="2"/>
      <c r="G143" s="2"/>
      <c r="H143" s="29"/>
      <c r="L143" s="2"/>
      <c r="Q143" s="2"/>
      <c r="V143" s="2"/>
    </row>
    <row r="144" ht="15.75" customHeight="1">
      <c r="C144" s="2"/>
      <c r="E144" s="2"/>
      <c r="G144" s="2"/>
      <c r="H144" s="29"/>
      <c r="L144" s="2"/>
      <c r="Q144" s="2"/>
      <c r="V144" s="2"/>
    </row>
    <row r="145" ht="15.75" customHeight="1">
      <c r="C145" s="2"/>
      <c r="E145" s="2"/>
      <c r="G145" s="2"/>
      <c r="H145" s="29"/>
      <c r="L145" s="2"/>
      <c r="Q145" s="2"/>
      <c r="V145" s="2"/>
    </row>
    <row r="146" ht="15.75" customHeight="1">
      <c r="C146" s="2"/>
      <c r="E146" s="2"/>
      <c r="G146" s="2"/>
      <c r="H146" s="29"/>
      <c r="L146" s="2"/>
      <c r="Q146" s="2"/>
      <c r="V146" s="2"/>
    </row>
    <row r="147" ht="15.75" customHeight="1">
      <c r="C147" s="2"/>
      <c r="E147" s="2"/>
      <c r="G147" s="2"/>
      <c r="H147" s="29"/>
      <c r="L147" s="2"/>
      <c r="Q147" s="2"/>
      <c r="V147" s="2"/>
    </row>
    <row r="148" ht="15.75" customHeight="1">
      <c r="C148" s="2"/>
      <c r="E148" s="2"/>
      <c r="G148" s="2"/>
      <c r="H148" s="29"/>
      <c r="L148" s="2"/>
      <c r="Q148" s="2"/>
      <c r="V148" s="2"/>
    </row>
    <row r="149" ht="15.75" customHeight="1">
      <c r="C149" s="2"/>
      <c r="E149" s="2"/>
      <c r="G149" s="2"/>
      <c r="H149" s="29"/>
      <c r="L149" s="2"/>
      <c r="Q149" s="2"/>
      <c r="V149" s="2"/>
    </row>
    <row r="150" ht="15.75" customHeight="1">
      <c r="C150" s="2"/>
      <c r="E150" s="2"/>
      <c r="G150" s="2"/>
      <c r="H150" s="29"/>
      <c r="L150" s="2"/>
      <c r="Q150" s="2"/>
      <c r="V150" s="2"/>
    </row>
    <row r="151" ht="15.75" customHeight="1">
      <c r="C151" s="2"/>
      <c r="E151" s="2"/>
      <c r="G151" s="2"/>
      <c r="H151" s="29"/>
      <c r="L151" s="2"/>
      <c r="Q151" s="2"/>
      <c r="V151" s="2"/>
    </row>
    <row r="152" ht="15.75" customHeight="1">
      <c r="C152" s="2"/>
      <c r="E152" s="2"/>
      <c r="G152" s="2"/>
      <c r="H152" s="29"/>
      <c r="L152" s="2"/>
      <c r="Q152" s="2"/>
      <c r="V152" s="2"/>
    </row>
    <row r="153" ht="15.75" customHeight="1">
      <c r="C153" s="2"/>
      <c r="E153" s="2"/>
      <c r="G153" s="2"/>
      <c r="H153" s="29"/>
      <c r="L153" s="2"/>
      <c r="Q153" s="2"/>
      <c r="V153" s="2"/>
    </row>
    <row r="154" ht="15.75" customHeight="1">
      <c r="C154" s="2"/>
      <c r="E154" s="2"/>
      <c r="G154" s="2"/>
      <c r="H154" s="29"/>
      <c r="L154" s="2"/>
      <c r="Q154" s="2"/>
      <c r="V154" s="2"/>
    </row>
    <row r="155" ht="15.75" customHeight="1">
      <c r="C155" s="2"/>
      <c r="E155" s="2"/>
      <c r="G155" s="2"/>
      <c r="H155" s="29"/>
      <c r="L155" s="2"/>
      <c r="Q155" s="2"/>
      <c r="V155" s="2"/>
    </row>
    <row r="156" ht="15.75" customHeight="1">
      <c r="C156" s="2"/>
      <c r="E156" s="2"/>
      <c r="G156" s="2"/>
      <c r="H156" s="29"/>
      <c r="L156" s="2"/>
      <c r="Q156" s="2"/>
      <c r="V156" s="2"/>
    </row>
    <row r="157" ht="15.75" customHeight="1">
      <c r="C157" s="2"/>
      <c r="E157" s="2"/>
      <c r="G157" s="2"/>
      <c r="H157" s="29"/>
      <c r="L157" s="2"/>
      <c r="Q157" s="2"/>
      <c r="V157" s="2"/>
    </row>
    <row r="158" ht="15.75" customHeight="1">
      <c r="C158" s="2"/>
      <c r="E158" s="2"/>
      <c r="G158" s="2"/>
      <c r="H158" s="29"/>
      <c r="L158" s="2"/>
      <c r="Q158" s="2"/>
      <c r="V158" s="2"/>
    </row>
    <row r="159" ht="15.75" customHeight="1">
      <c r="C159" s="2"/>
      <c r="E159" s="2"/>
      <c r="G159" s="2"/>
      <c r="H159" s="29"/>
      <c r="L159" s="2"/>
      <c r="Q159" s="2"/>
      <c r="V159" s="2"/>
    </row>
    <row r="160" ht="15.75" customHeight="1">
      <c r="C160" s="2"/>
      <c r="E160" s="2"/>
      <c r="G160" s="2"/>
      <c r="H160" s="29"/>
      <c r="L160" s="2"/>
      <c r="Q160" s="2"/>
      <c r="V160" s="2"/>
    </row>
    <row r="161" ht="15.75" customHeight="1">
      <c r="C161" s="2"/>
      <c r="E161" s="2"/>
      <c r="G161" s="2"/>
      <c r="H161" s="29"/>
      <c r="L161" s="2"/>
      <c r="Q161" s="2"/>
      <c r="V161" s="2"/>
    </row>
    <row r="162" ht="15.75" customHeight="1">
      <c r="C162" s="2"/>
      <c r="E162" s="2"/>
      <c r="G162" s="2"/>
      <c r="H162" s="29"/>
      <c r="L162" s="2"/>
      <c r="Q162" s="2"/>
      <c r="V162" s="2"/>
    </row>
    <row r="163" ht="15.75" customHeight="1">
      <c r="C163" s="2"/>
      <c r="E163" s="2"/>
      <c r="G163" s="2"/>
      <c r="H163" s="29"/>
      <c r="L163" s="2"/>
      <c r="Q163" s="2"/>
      <c r="V163" s="2"/>
    </row>
    <row r="164" ht="15.75" customHeight="1">
      <c r="C164" s="2"/>
      <c r="E164" s="2"/>
      <c r="G164" s="2"/>
      <c r="H164" s="29"/>
      <c r="L164" s="2"/>
      <c r="Q164" s="2"/>
      <c r="V164" s="2"/>
    </row>
    <row r="165" ht="15.75" customHeight="1">
      <c r="C165" s="2"/>
      <c r="E165" s="2"/>
      <c r="G165" s="2"/>
      <c r="H165" s="29"/>
      <c r="L165" s="2"/>
      <c r="Q165" s="2"/>
      <c r="V165" s="2"/>
    </row>
    <row r="166" ht="15.75" customHeight="1">
      <c r="C166" s="2"/>
      <c r="E166" s="2"/>
      <c r="G166" s="2"/>
      <c r="H166" s="29"/>
      <c r="L166" s="2"/>
      <c r="Q166" s="2"/>
      <c r="V166" s="2"/>
    </row>
    <row r="167" ht="15.75" customHeight="1">
      <c r="C167" s="2"/>
      <c r="E167" s="2"/>
      <c r="G167" s="2"/>
      <c r="H167" s="29"/>
      <c r="L167" s="2"/>
      <c r="Q167" s="2"/>
      <c r="V167" s="2"/>
    </row>
    <row r="168" ht="15.75" customHeight="1">
      <c r="C168" s="2"/>
      <c r="E168" s="2"/>
      <c r="G168" s="2"/>
      <c r="H168" s="29"/>
      <c r="L168" s="2"/>
      <c r="Q168" s="2"/>
      <c r="V168" s="2"/>
    </row>
    <row r="169" ht="15.75" customHeight="1">
      <c r="C169" s="2"/>
      <c r="E169" s="2"/>
      <c r="G169" s="2"/>
      <c r="H169" s="29"/>
      <c r="L169" s="2"/>
      <c r="Q169" s="2"/>
      <c r="V169" s="2"/>
    </row>
    <row r="170" ht="15.75" customHeight="1">
      <c r="C170" s="2"/>
      <c r="E170" s="2"/>
      <c r="G170" s="2"/>
      <c r="H170" s="29"/>
      <c r="L170" s="2"/>
      <c r="Q170" s="2"/>
      <c r="V170" s="2"/>
    </row>
    <row r="171" ht="15.75" customHeight="1">
      <c r="C171" s="2"/>
      <c r="E171" s="2"/>
      <c r="G171" s="2"/>
      <c r="H171" s="29"/>
      <c r="L171" s="2"/>
      <c r="Q171" s="2"/>
      <c r="V171" s="2"/>
    </row>
    <row r="172" ht="15.75" customHeight="1">
      <c r="C172" s="2"/>
      <c r="E172" s="2"/>
      <c r="G172" s="2"/>
      <c r="H172" s="29"/>
      <c r="L172" s="2"/>
      <c r="Q172" s="2"/>
      <c r="V172" s="2"/>
    </row>
    <row r="173" ht="15.75" customHeight="1">
      <c r="C173" s="2"/>
      <c r="E173" s="2"/>
      <c r="G173" s="2"/>
      <c r="H173" s="29"/>
      <c r="L173" s="2"/>
      <c r="Q173" s="2"/>
      <c r="V173" s="2"/>
    </row>
    <row r="174" ht="15.75" customHeight="1">
      <c r="C174" s="2"/>
      <c r="E174" s="2"/>
      <c r="G174" s="2"/>
      <c r="H174" s="29"/>
      <c r="L174" s="2"/>
      <c r="Q174" s="2"/>
      <c r="V174" s="2"/>
    </row>
    <row r="175" ht="15.75" customHeight="1">
      <c r="C175" s="2"/>
      <c r="E175" s="2"/>
      <c r="G175" s="2"/>
      <c r="H175" s="29"/>
      <c r="L175" s="2"/>
      <c r="Q175" s="2"/>
      <c r="V175" s="2"/>
    </row>
    <row r="176" ht="15.75" customHeight="1">
      <c r="C176" s="2"/>
      <c r="E176" s="2"/>
      <c r="G176" s="2"/>
      <c r="H176" s="29"/>
      <c r="L176" s="2"/>
      <c r="Q176" s="2"/>
      <c r="V176" s="2"/>
    </row>
    <row r="177" ht="15.75" customHeight="1">
      <c r="C177" s="2"/>
      <c r="E177" s="2"/>
      <c r="G177" s="2"/>
      <c r="H177" s="29"/>
      <c r="L177" s="2"/>
      <c r="Q177" s="2"/>
      <c r="V177" s="2"/>
    </row>
    <row r="178" ht="15.75" customHeight="1">
      <c r="C178" s="2"/>
      <c r="E178" s="2"/>
      <c r="G178" s="2"/>
      <c r="H178" s="29"/>
      <c r="L178" s="2"/>
      <c r="Q178" s="2"/>
      <c r="V178" s="2"/>
    </row>
    <row r="179" ht="15.75" customHeight="1">
      <c r="C179" s="2"/>
      <c r="E179" s="2"/>
      <c r="G179" s="2"/>
      <c r="H179" s="29"/>
      <c r="L179" s="2"/>
      <c r="Q179" s="2"/>
      <c r="V179" s="2"/>
    </row>
    <row r="180" ht="15.75" customHeight="1">
      <c r="C180" s="2"/>
      <c r="E180" s="2"/>
      <c r="G180" s="2"/>
      <c r="H180" s="29"/>
      <c r="L180" s="2"/>
      <c r="Q180" s="2"/>
      <c r="V180" s="2"/>
    </row>
    <row r="181" ht="15.75" customHeight="1">
      <c r="C181" s="2"/>
      <c r="E181" s="2"/>
      <c r="G181" s="2"/>
      <c r="H181" s="29"/>
      <c r="L181" s="2"/>
      <c r="Q181" s="2"/>
      <c r="V181" s="2"/>
    </row>
    <row r="182" ht="15.75" customHeight="1">
      <c r="C182" s="2"/>
      <c r="E182" s="2"/>
      <c r="G182" s="2"/>
      <c r="H182" s="29"/>
      <c r="L182" s="2"/>
      <c r="Q182" s="2"/>
      <c r="V182" s="2"/>
    </row>
    <row r="183" ht="15.75" customHeight="1">
      <c r="C183" s="2"/>
      <c r="E183" s="2"/>
      <c r="G183" s="2"/>
      <c r="H183" s="29"/>
      <c r="L183" s="2"/>
      <c r="Q183" s="2"/>
      <c r="V183" s="2"/>
    </row>
    <row r="184" ht="15.75" customHeight="1">
      <c r="C184" s="2"/>
      <c r="E184" s="2"/>
      <c r="G184" s="2"/>
      <c r="H184" s="29"/>
      <c r="L184" s="2"/>
      <c r="Q184" s="2"/>
      <c r="V184" s="2"/>
    </row>
    <row r="185" ht="15.75" customHeight="1">
      <c r="C185" s="2"/>
      <c r="E185" s="2"/>
      <c r="G185" s="2"/>
      <c r="H185" s="29"/>
      <c r="L185" s="2"/>
      <c r="Q185" s="2"/>
      <c r="V185" s="2"/>
    </row>
    <row r="186" ht="15.75" customHeight="1">
      <c r="C186" s="2"/>
      <c r="E186" s="2"/>
      <c r="G186" s="2"/>
      <c r="H186" s="29"/>
      <c r="L186" s="2"/>
      <c r="Q186" s="2"/>
      <c r="V186" s="2"/>
    </row>
    <row r="187" ht="15.75" customHeight="1">
      <c r="C187" s="2"/>
      <c r="E187" s="2"/>
      <c r="G187" s="2"/>
      <c r="H187" s="29"/>
      <c r="L187" s="2"/>
      <c r="Q187" s="2"/>
      <c r="V187" s="2"/>
    </row>
    <row r="188" ht="15.75" customHeight="1">
      <c r="C188" s="2"/>
      <c r="E188" s="2"/>
      <c r="G188" s="2"/>
      <c r="H188" s="29"/>
      <c r="L188" s="2"/>
      <c r="Q188" s="2"/>
      <c r="V188" s="2"/>
    </row>
    <row r="189" ht="15.75" customHeight="1">
      <c r="C189" s="2"/>
      <c r="E189" s="2"/>
      <c r="G189" s="2"/>
      <c r="H189" s="29"/>
      <c r="L189" s="2"/>
      <c r="Q189" s="2"/>
      <c r="V189" s="2"/>
    </row>
    <row r="190" ht="15.75" customHeight="1">
      <c r="C190" s="2"/>
      <c r="E190" s="2"/>
      <c r="G190" s="2"/>
      <c r="H190" s="29"/>
      <c r="L190" s="2"/>
      <c r="Q190" s="2"/>
      <c r="V190" s="2"/>
    </row>
    <row r="191" ht="15.75" customHeight="1">
      <c r="C191" s="2"/>
      <c r="E191" s="2"/>
      <c r="G191" s="2"/>
      <c r="H191" s="29"/>
      <c r="L191" s="2"/>
      <c r="Q191" s="2"/>
      <c r="V191" s="2"/>
    </row>
    <row r="192" ht="15.75" customHeight="1">
      <c r="C192" s="2"/>
      <c r="E192" s="2"/>
      <c r="G192" s="2"/>
      <c r="H192" s="29"/>
      <c r="L192" s="2"/>
      <c r="Q192" s="2"/>
      <c r="V192" s="2"/>
    </row>
    <row r="193" ht="15.75" customHeight="1">
      <c r="C193" s="2"/>
      <c r="E193" s="2"/>
      <c r="G193" s="2"/>
      <c r="H193" s="29"/>
      <c r="L193" s="2"/>
      <c r="Q193" s="2"/>
      <c r="V193" s="2"/>
    </row>
    <row r="194" ht="15.75" customHeight="1">
      <c r="C194" s="2"/>
      <c r="E194" s="2"/>
      <c r="G194" s="2"/>
      <c r="H194" s="29"/>
      <c r="L194" s="2"/>
      <c r="Q194" s="2"/>
      <c r="V194" s="2"/>
    </row>
    <row r="195" ht="15.75" customHeight="1">
      <c r="C195" s="2"/>
      <c r="E195" s="2"/>
      <c r="G195" s="2"/>
      <c r="H195" s="29"/>
      <c r="L195" s="2"/>
      <c r="Q195" s="2"/>
      <c r="V195" s="2"/>
    </row>
    <row r="196" ht="15.75" customHeight="1">
      <c r="C196" s="2"/>
      <c r="E196" s="2"/>
      <c r="G196" s="2"/>
      <c r="H196" s="29"/>
      <c r="L196" s="2"/>
      <c r="Q196" s="2"/>
      <c r="V196" s="2"/>
    </row>
    <row r="197" ht="15.75" customHeight="1">
      <c r="C197" s="2"/>
      <c r="E197" s="2"/>
      <c r="G197" s="2"/>
      <c r="H197" s="29"/>
      <c r="L197" s="2"/>
      <c r="Q197" s="2"/>
      <c r="V197" s="2"/>
    </row>
    <row r="198" ht="15.75" customHeight="1">
      <c r="C198" s="2"/>
      <c r="E198" s="2"/>
      <c r="G198" s="2"/>
      <c r="H198" s="29"/>
      <c r="L198" s="2"/>
      <c r="Q198" s="2"/>
      <c r="V198" s="2"/>
    </row>
    <row r="199" ht="15.75" customHeight="1">
      <c r="C199" s="2"/>
      <c r="E199" s="2"/>
      <c r="G199" s="2"/>
      <c r="H199" s="29"/>
      <c r="L199" s="2"/>
      <c r="Q199" s="2"/>
      <c r="V199" s="2"/>
    </row>
    <row r="200" ht="15.75" customHeight="1">
      <c r="C200" s="2"/>
      <c r="E200" s="2"/>
      <c r="G200" s="2"/>
      <c r="H200" s="29"/>
      <c r="L200" s="2"/>
      <c r="Q200" s="2"/>
      <c r="V200" s="2"/>
    </row>
    <row r="201" ht="15.75" customHeight="1">
      <c r="C201" s="2"/>
      <c r="E201" s="2"/>
      <c r="G201" s="2"/>
      <c r="H201" s="29"/>
      <c r="L201" s="2"/>
      <c r="Q201" s="2"/>
      <c r="V201" s="2"/>
    </row>
    <row r="202" ht="15.75" customHeight="1">
      <c r="C202" s="2"/>
      <c r="E202" s="2"/>
      <c r="G202" s="2"/>
      <c r="H202" s="29"/>
      <c r="L202" s="2"/>
      <c r="Q202" s="2"/>
      <c r="V202" s="2"/>
    </row>
    <row r="203" ht="15.75" customHeight="1">
      <c r="C203" s="2"/>
      <c r="E203" s="2"/>
      <c r="G203" s="2"/>
      <c r="H203" s="29"/>
      <c r="L203" s="2"/>
      <c r="Q203" s="2"/>
      <c r="V203" s="2"/>
    </row>
    <row r="204" ht="15.75" customHeight="1">
      <c r="C204" s="2"/>
      <c r="E204" s="2"/>
      <c r="G204" s="2"/>
      <c r="H204" s="29"/>
      <c r="L204" s="2"/>
      <c r="Q204" s="2"/>
      <c r="V204" s="2"/>
    </row>
    <row r="205" ht="15.75" customHeight="1">
      <c r="C205" s="2"/>
      <c r="E205" s="2"/>
      <c r="G205" s="2"/>
      <c r="H205" s="29"/>
      <c r="L205" s="2"/>
      <c r="Q205" s="2"/>
      <c r="V205" s="2"/>
    </row>
    <row r="206" ht="15.75" customHeight="1">
      <c r="C206" s="2"/>
      <c r="E206" s="2"/>
      <c r="G206" s="2"/>
      <c r="H206" s="29"/>
      <c r="L206" s="2"/>
      <c r="Q206" s="2"/>
      <c r="V206" s="2"/>
    </row>
    <row r="207" ht="15.75" customHeight="1">
      <c r="C207" s="2"/>
      <c r="E207" s="2"/>
      <c r="G207" s="2"/>
      <c r="H207" s="29"/>
      <c r="L207" s="2"/>
      <c r="Q207" s="2"/>
      <c r="V207" s="2"/>
    </row>
    <row r="208" ht="15.75" customHeight="1">
      <c r="C208" s="2"/>
      <c r="E208" s="2"/>
      <c r="G208" s="2"/>
      <c r="H208" s="29"/>
      <c r="L208" s="2"/>
      <c r="Q208" s="2"/>
      <c r="V208" s="2"/>
    </row>
    <row r="209" ht="15.75" customHeight="1">
      <c r="C209" s="2"/>
      <c r="E209" s="2"/>
      <c r="G209" s="2"/>
      <c r="H209" s="29"/>
      <c r="L209" s="2"/>
      <c r="Q209" s="2"/>
      <c r="V209" s="2"/>
    </row>
    <row r="210" ht="15.75" customHeight="1">
      <c r="C210" s="2"/>
      <c r="E210" s="2"/>
      <c r="G210" s="2"/>
      <c r="H210" s="29"/>
      <c r="L210" s="2"/>
      <c r="Q210" s="2"/>
      <c r="V210" s="2"/>
    </row>
    <row r="211" ht="15.75" customHeight="1">
      <c r="C211" s="2"/>
      <c r="E211" s="2"/>
      <c r="G211" s="2"/>
      <c r="H211" s="29"/>
      <c r="L211" s="2"/>
      <c r="Q211" s="2"/>
      <c r="V211" s="2"/>
    </row>
    <row r="212" ht="15.75" customHeight="1">
      <c r="C212" s="2"/>
      <c r="E212" s="2"/>
      <c r="G212" s="2"/>
      <c r="H212" s="29"/>
      <c r="L212" s="2"/>
      <c r="Q212" s="2"/>
      <c r="V212" s="2"/>
    </row>
    <row r="213" ht="15.75" customHeight="1">
      <c r="C213" s="2"/>
      <c r="E213" s="2"/>
      <c r="G213" s="2"/>
      <c r="H213" s="29"/>
      <c r="L213" s="2"/>
      <c r="Q213" s="2"/>
      <c r="V213" s="2"/>
    </row>
    <row r="214" ht="15.75" customHeight="1">
      <c r="C214" s="2"/>
      <c r="E214" s="2"/>
      <c r="G214" s="2"/>
      <c r="H214" s="29"/>
      <c r="L214" s="2"/>
      <c r="Q214" s="2"/>
      <c r="V214" s="2"/>
    </row>
    <row r="215" ht="15.75" customHeight="1">
      <c r="C215" s="2"/>
      <c r="E215" s="2"/>
      <c r="G215" s="2"/>
      <c r="H215" s="29"/>
      <c r="L215" s="2"/>
      <c r="Q215" s="2"/>
      <c r="V215" s="2"/>
    </row>
    <row r="216" ht="15.75" customHeight="1">
      <c r="C216" s="2"/>
      <c r="E216" s="2"/>
      <c r="G216" s="2"/>
      <c r="H216" s="29"/>
      <c r="L216" s="2"/>
      <c r="Q216" s="2"/>
      <c r="V216" s="2"/>
    </row>
    <row r="217" ht="15.75" customHeight="1">
      <c r="C217" s="2"/>
      <c r="E217" s="2"/>
      <c r="G217" s="2"/>
      <c r="H217" s="29"/>
      <c r="L217" s="2"/>
      <c r="Q217" s="2"/>
      <c r="V217" s="2"/>
    </row>
    <row r="218" ht="15.75" customHeight="1">
      <c r="C218" s="2"/>
      <c r="E218" s="2"/>
      <c r="G218" s="2"/>
      <c r="H218" s="29"/>
      <c r="L218" s="2"/>
      <c r="Q218" s="2"/>
      <c r="V218" s="2"/>
    </row>
    <row r="219" ht="15.75" customHeight="1">
      <c r="C219" s="2"/>
      <c r="E219" s="2"/>
      <c r="G219" s="2"/>
      <c r="H219" s="29"/>
      <c r="L219" s="2"/>
      <c r="Q219" s="2"/>
      <c r="V219" s="2"/>
    </row>
    <row r="220" ht="15.75" customHeight="1">
      <c r="C220" s="2"/>
      <c r="E220" s="2"/>
      <c r="G220" s="2"/>
      <c r="H220" s="29"/>
      <c r="L220" s="2"/>
      <c r="Q220" s="2"/>
      <c r="V220" s="2"/>
    </row>
    <row r="221" ht="15.75" customHeight="1">
      <c r="C221" s="2"/>
      <c r="E221" s="2"/>
      <c r="G221" s="2"/>
      <c r="H221" s="29"/>
      <c r="L221" s="2"/>
      <c r="Q221" s="2"/>
      <c r="V221" s="2"/>
    </row>
    <row r="222" ht="15.75" customHeight="1">
      <c r="C222" s="2"/>
      <c r="E222" s="2"/>
      <c r="G222" s="2"/>
      <c r="H222" s="29"/>
      <c r="L222" s="2"/>
      <c r="Q222" s="2"/>
      <c r="V222" s="2"/>
    </row>
    <row r="223" ht="15.75" customHeight="1">
      <c r="C223" s="2"/>
      <c r="E223" s="2"/>
      <c r="G223" s="2"/>
      <c r="H223" s="29"/>
      <c r="L223" s="2"/>
      <c r="Q223" s="2"/>
      <c r="V223" s="2"/>
    </row>
    <row r="224" ht="15.75" customHeight="1">
      <c r="C224" s="2"/>
      <c r="E224" s="2"/>
      <c r="G224" s="2"/>
      <c r="H224" s="29"/>
      <c r="L224" s="2"/>
      <c r="Q224" s="2"/>
      <c r="V224" s="2"/>
    </row>
    <row r="225" ht="15.75" customHeight="1">
      <c r="C225" s="2"/>
      <c r="E225" s="2"/>
      <c r="G225" s="2"/>
      <c r="H225" s="29"/>
      <c r="L225" s="2"/>
      <c r="Q225" s="2"/>
      <c r="V225" s="2"/>
    </row>
    <row r="226" ht="15.75" customHeight="1">
      <c r="C226" s="2"/>
      <c r="E226" s="2"/>
      <c r="G226" s="2"/>
      <c r="H226" s="29"/>
      <c r="L226" s="2"/>
      <c r="Q226" s="2"/>
      <c r="V226" s="2"/>
    </row>
    <row r="227" ht="15.75" customHeight="1">
      <c r="C227" s="2"/>
      <c r="E227" s="2"/>
      <c r="G227" s="2"/>
      <c r="H227" s="29"/>
      <c r="L227" s="2"/>
      <c r="Q227" s="2"/>
      <c r="V227" s="2"/>
    </row>
    <row r="228" ht="15.75" customHeight="1">
      <c r="C228" s="2"/>
      <c r="E228" s="2"/>
      <c r="G228" s="2"/>
      <c r="H228" s="29"/>
      <c r="L228" s="2"/>
      <c r="Q228" s="2"/>
      <c r="V228" s="2"/>
    </row>
    <row r="229" ht="15.75" customHeight="1">
      <c r="C229" s="2"/>
      <c r="E229" s="2"/>
      <c r="G229" s="2"/>
      <c r="H229" s="29"/>
      <c r="L229" s="2"/>
      <c r="Q229" s="2"/>
      <c r="V229" s="2"/>
    </row>
    <row r="230" ht="15.75" customHeight="1">
      <c r="C230" s="2"/>
      <c r="E230" s="2"/>
      <c r="G230" s="2"/>
      <c r="H230" s="29"/>
      <c r="L230" s="2"/>
      <c r="Q230" s="2"/>
      <c r="V230" s="2"/>
    </row>
    <row r="231" ht="15.75" customHeight="1">
      <c r="C231" s="2"/>
      <c r="E231" s="2"/>
      <c r="G231" s="2"/>
      <c r="H231" s="29"/>
      <c r="L231" s="2"/>
      <c r="Q231" s="2"/>
      <c r="V231" s="2"/>
    </row>
    <row r="232" ht="15.75" customHeight="1">
      <c r="C232" s="2"/>
      <c r="E232" s="2"/>
      <c r="G232" s="2"/>
      <c r="H232" s="29"/>
      <c r="L232" s="2"/>
      <c r="Q232" s="2"/>
      <c r="V232" s="2"/>
    </row>
    <row r="233" ht="15.75" customHeight="1">
      <c r="C233" s="2"/>
      <c r="E233" s="2"/>
      <c r="G233" s="2"/>
      <c r="H233" s="29"/>
      <c r="L233" s="2"/>
      <c r="Q233" s="2"/>
      <c r="V233" s="2"/>
    </row>
    <row r="234" ht="15.75" customHeight="1">
      <c r="C234" s="2"/>
      <c r="E234" s="2"/>
      <c r="G234" s="2"/>
      <c r="H234" s="29"/>
      <c r="L234" s="2"/>
      <c r="Q234" s="2"/>
      <c r="V234" s="2"/>
    </row>
    <row r="235" ht="15.75" customHeight="1">
      <c r="C235" s="2"/>
      <c r="E235" s="2"/>
      <c r="G235" s="2"/>
      <c r="H235" s="29"/>
      <c r="L235" s="2"/>
      <c r="Q235" s="2"/>
      <c r="V235" s="2"/>
    </row>
    <row r="236" ht="15.75" customHeight="1">
      <c r="C236" s="2"/>
      <c r="E236" s="2"/>
      <c r="G236" s="2"/>
      <c r="H236" s="29"/>
      <c r="L236" s="2"/>
      <c r="Q236" s="2"/>
      <c r="V236" s="2"/>
    </row>
    <row r="237" ht="15.75" customHeight="1">
      <c r="C237" s="2"/>
      <c r="E237" s="2"/>
      <c r="G237" s="2"/>
      <c r="H237" s="29"/>
      <c r="L237" s="2"/>
      <c r="Q237" s="2"/>
      <c r="V237" s="2"/>
    </row>
    <row r="238" ht="15.75" customHeight="1">
      <c r="C238" s="2"/>
      <c r="E238" s="2"/>
      <c r="G238" s="2"/>
      <c r="H238" s="29"/>
      <c r="L238" s="2"/>
      <c r="Q238" s="2"/>
      <c r="V238" s="2"/>
    </row>
    <row r="239" ht="15.75" customHeight="1">
      <c r="C239" s="2"/>
      <c r="E239" s="2"/>
      <c r="G239" s="2"/>
      <c r="H239" s="29"/>
      <c r="L239" s="2"/>
      <c r="Q239" s="2"/>
      <c r="V239" s="2"/>
    </row>
    <row r="240" ht="15.75" customHeight="1">
      <c r="C240" s="2"/>
      <c r="E240" s="2"/>
      <c r="G240" s="2"/>
      <c r="H240" s="29"/>
      <c r="L240" s="2"/>
      <c r="Q240" s="2"/>
      <c r="V240" s="2"/>
    </row>
    <row r="241" ht="15.75" customHeight="1">
      <c r="C241" s="2"/>
      <c r="E241" s="2"/>
      <c r="G241" s="2"/>
      <c r="H241" s="29"/>
      <c r="L241" s="2"/>
      <c r="Q241" s="2"/>
      <c r="V241" s="2"/>
    </row>
    <row r="242" ht="15.75" customHeight="1">
      <c r="C242" s="2"/>
      <c r="E242" s="2"/>
      <c r="G242" s="2"/>
      <c r="H242" s="29"/>
      <c r="L242" s="2"/>
      <c r="Q242" s="2"/>
      <c r="V242" s="2"/>
    </row>
    <row r="243" ht="15.75" customHeight="1">
      <c r="C243" s="2"/>
      <c r="E243" s="2"/>
      <c r="G243" s="2"/>
      <c r="H243" s="29"/>
      <c r="L243" s="2"/>
      <c r="Q243" s="2"/>
      <c r="V243" s="2"/>
    </row>
    <row r="244" ht="15.75" customHeight="1">
      <c r="C244" s="2"/>
      <c r="E244" s="2"/>
      <c r="G244" s="2"/>
      <c r="H244" s="29"/>
      <c r="L244" s="2"/>
      <c r="Q244" s="2"/>
      <c r="V244" s="2"/>
    </row>
    <row r="245" ht="15.75" customHeight="1">
      <c r="C245" s="2"/>
      <c r="E245" s="2"/>
      <c r="G245" s="2"/>
      <c r="H245" s="29"/>
      <c r="L245" s="2"/>
      <c r="Q245" s="2"/>
      <c r="V245" s="2"/>
    </row>
    <row r="246" ht="15.75" customHeight="1">
      <c r="C246" s="2"/>
      <c r="E246" s="2"/>
      <c r="G246" s="2"/>
      <c r="H246" s="29"/>
      <c r="L246" s="2"/>
      <c r="Q246" s="2"/>
      <c r="V246" s="2"/>
    </row>
    <row r="247" ht="15.75" customHeight="1">
      <c r="C247" s="2"/>
      <c r="E247" s="2"/>
      <c r="G247" s="2"/>
      <c r="H247" s="29"/>
      <c r="L247" s="2"/>
      <c r="Q247" s="2"/>
      <c r="V247" s="2"/>
    </row>
    <row r="248" ht="15.75" customHeight="1">
      <c r="C248" s="2"/>
      <c r="E248" s="2"/>
      <c r="G248" s="2"/>
      <c r="H248" s="29"/>
      <c r="L248" s="2"/>
      <c r="Q248" s="2"/>
      <c r="V248" s="2"/>
    </row>
    <row r="249" ht="15.75" customHeight="1">
      <c r="C249" s="2"/>
      <c r="E249" s="2"/>
      <c r="G249" s="2"/>
      <c r="H249" s="29"/>
      <c r="L249" s="2"/>
      <c r="Q249" s="2"/>
      <c r="V249" s="2"/>
    </row>
    <row r="250" ht="15.75" customHeight="1">
      <c r="C250" s="2"/>
      <c r="E250" s="2"/>
      <c r="G250" s="2"/>
      <c r="H250" s="29"/>
      <c r="L250" s="2"/>
      <c r="Q250" s="2"/>
      <c r="V250" s="2"/>
    </row>
    <row r="251" ht="15.75" customHeight="1">
      <c r="C251" s="2"/>
      <c r="E251" s="2"/>
      <c r="G251" s="2"/>
      <c r="H251" s="29"/>
      <c r="L251" s="2"/>
      <c r="Q251" s="2"/>
      <c r="V251" s="2"/>
    </row>
    <row r="252" ht="15.75" customHeight="1">
      <c r="C252" s="2"/>
      <c r="E252" s="2"/>
      <c r="G252" s="2"/>
      <c r="H252" s="29"/>
      <c r="L252" s="2"/>
      <c r="Q252" s="2"/>
      <c r="V252" s="2"/>
    </row>
    <row r="253" ht="15.75" customHeight="1">
      <c r="C253" s="2"/>
      <c r="E253" s="2"/>
      <c r="G253" s="2"/>
      <c r="H253" s="29"/>
      <c r="L253" s="2"/>
      <c r="Q253" s="2"/>
      <c r="V253" s="2"/>
    </row>
    <row r="254" ht="15.75" customHeight="1">
      <c r="C254" s="2"/>
      <c r="E254" s="2"/>
      <c r="G254" s="2"/>
      <c r="H254" s="29"/>
      <c r="L254" s="2"/>
      <c r="Q254" s="2"/>
      <c r="V254" s="2"/>
    </row>
    <row r="255" ht="15.75" customHeight="1">
      <c r="C255" s="2"/>
      <c r="E255" s="2"/>
      <c r="G255" s="2"/>
      <c r="H255" s="29"/>
      <c r="L255" s="2"/>
      <c r="Q255" s="2"/>
      <c r="V255" s="2"/>
    </row>
    <row r="256" ht="15.75" customHeight="1">
      <c r="C256" s="2"/>
      <c r="E256" s="2"/>
      <c r="G256" s="2"/>
      <c r="H256" s="29"/>
      <c r="L256" s="2"/>
      <c r="Q256" s="2"/>
      <c r="V256" s="2"/>
    </row>
    <row r="257" ht="15.75" customHeight="1">
      <c r="C257" s="2"/>
      <c r="E257" s="2"/>
      <c r="G257" s="2"/>
      <c r="H257" s="29"/>
      <c r="L257" s="2"/>
      <c r="Q257" s="2"/>
      <c r="V257" s="2"/>
    </row>
    <row r="258" ht="15.75" customHeight="1">
      <c r="C258" s="2"/>
      <c r="E258" s="2"/>
      <c r="G258" s="2"/>
      <c r="H258" s="29"/>
      <c r="L258" s="2"/>
      <c r="Q258" s="2"/>
      <c r="V258" s="2"/>
    </row>
    <row r="259" ht="15.75" customHeight="1">
      <c r="C259" s="2"/>
      <c r="E259" s="2"/>
      <c r="G259" s="2"/>
      <c r="H259" s="29"/>
      <c r="L259" s="2"/>
      <c r="Q259" s="2"/>
      <c r="V259" s="2"/>
    </row>
    <row r="260" ht="15.75" customHeight="1">
      <c r="C260" s="2"/>
      <c r="E260" s="2"/>
      <c r="G260" s="2"/>
      <c r="H260" s="29"/>
      <c r="L260" s="2"/>
      <c r="Q260" s="2"/>
      <c r="V260" s="2"/>
    </row>
    <row r="261" ht="15.75" customHeight="1">
      <c r="C261" s="2"/>
      <c r="E261" s="2"/>
      <c r="G261" s="2"/>
      <c r="H261" s="29"/>
      <c r="L261" s="2"/>
      <c r="Q261" s="2"/>
      <c r="V261" s="2"/>
    </row>
    <row r="262" ht="15.75" customHeight="1">
      <c r="C262" s="2"/>
      <c r="E262" s="2"/>
      <c r="G262" s="2"/>
      <c r="H262" s="29"/>
      <c r="L262" s="2"/>
      <c r="Q262" s="2"/>
      <c r="V262" s="2"/>
    </row>
    <row r="263" ht="15.75" customHeight="1">
      <c r="C263" s="2"/>
      <c r="E263" s="2"/>
      <c r="G263" s="2"/>
      <c r="H263" s="29"/>
      <c r="L263" s="2"/>
      <c r="Q263" s="2"/>
      <c r="V263" s="2"/>
    </row>
    <row r="264" ht="15.75" customHeight="1">
      <c r="C264" s="2"/>
      <c r="E264" s="2"/>
      <c r="G264" s="2"/>
      <c r="H264" s="29"/>
      <c r="L264" s="2"/>
      <c r="Q264" s="2"/>
      <c r="V264" s="2"/>
    </row>
    <row r="265" ht="15.75" customHeight="1">
      <c r="C265" s="2"/>
      <c r="E265" s="2"/>
      <c r="G265" s="2"/>
      <c r="H265" s="29"/>
      <c r="L265" s="2"/>
      <c r="Q265" s="2"/>
      <c r="V265" s="2"/>
    </row>
    <row r="266" ht="15.75" customHeight="1">
      <c r="C266" s="2"/>
      <c r="E266" s="2"/>
      <c r="G266" s="2"/>
      <c r="H266" s="29"/>
      <c r="L266" s="2"/>
      <c r="Q266" s="2"/>
      <c r="V266" s="2"/>
    </row>
    <row r="267" ht="15.75" customHeight="1">
      <c r="C267" s="2"/>
      <c r="E267" s="2"/>
      <c r="G267" s="2"/>
      <c r="H267" s="29"/>
      <c r="L267" s="2"/>
      <c r="Q267" s="2"/>
      <c r="V267" s="2"/>
    </row>
    <row r="268" ht="15.75" customHeight="1">
      <c r="C268" s="2"/>
      <c r="E268" s="2"/>
      <c r="G268" s="2"/>
      <c r="H268" s="29"/>
      <c r="L268" s="2"/>
      <c r="Q268" s="2"/>
      <c r="V268" s="2"/>
    </row>
    <row r="269" ht="15.75" customHeight="1">
      <c r="C269" s="2"/>
      <c r="E269" s="2"/>
      <c r="G269" s="2"/>
      <c r="H269" s="29"/>
      <c r="L269" s="2"/>
      <c r="Q269" s="2"/>
      <c r="V269" s="2"/>
    </row>
    <row r="270" ht="15.75" customHeight="1">
      <c r="C270" s="2"/>
      <c r="E270" s="2"/>
      <c r="G270" s="2"/>
      <c r="H270" s="29"/>
      <c r="L270" s="2"/>
      <c r="Q270" s="2"/>
      <c r="V270" s="2"/>
    </row>
    <row r="271" ht="15.75" customHeight="1">
      <c r="C271" s="2"/>
      <c r="E271" s="2"/>
      <c r="G271" s="2"/>
      <c r="H271" s="29"/>
      <c r="L271" s="2"/>
      <c r="Q271" s="2"/>
      <c r="V271" s="2"/>
    </row>
    <row r="272" ht="15.75" customHeight="1">
      <c r="C272" s="2"/>
      <c r="E272" s="2"/>
      <c r="G272" s="2"/>
      <c r="H272" s="29"/>
      <c r="L272" s="2"/>
      <c r="Q272" s="2"/>
      <c r="V272" s="2"/>
    </row>
    <row r="273" ht="15.75" customHeight="1">
      <c r="C273" s="2"/>
      <c r="E273" s="2"/>
      <c r="G273" s="2"/>
      <c r="H273" s="29"/>
      <c r="L273" s="2"/>
      <c r="Q273" s="2"/>
      <c r="V273" s="2"/>
    </row>
    <row r="274" ht="15.75" customHeight="1">
      <c r="C274" s="2"/>
      <c r="E274" s="2"/>
      <c r="G274" s="2"/>
      <c r="H274" s="29"/>
      <c r="L274" s="2"/>
      <c r="Q274" s="2"/>
      <c r="V274" s="2"/>
    </row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33CC193D314546A3E2B0AD780FA503" ma:contentTypeVersion="1" ma:contentTypeDescription="Create a new document." ma:contentTypeScope="" ma:versionID="ea539db28308ff5a9e0532426d45faa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a53a8320f8b1c95a8960917c09239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55C60F0-8A0C-414F-AC26-A07C98B7EE78}"/>
</file>

<file path=customXml/itemProps2.xml><?xml version="1.0" encoding="utf-8"?>
<ds:datastoreItem xmlns:ds="http://schemas.openxmlformats.org/officeDocument/2006/customXml" ds:itemID="{00DF9046-79FA-44E3-AB52-0B966237F4E8}"/>
</file>

<file path=customXml/itemProps3.xml><?xml version="1.0" encoding="utf-8"?>
<ds:datastoreItem xmlns:ds="http://schemas.openxmlformats.org/officeDocument/2006/customXml" ds:itemID="{031C3790-CDAC-42FC-B3E6-7169A2CC9863}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0x0101004F33CC193D314546A3E2B0AD780FA503</vt:lpwstr>
  </property>
  <property fmtid="{D5CDD505-2E9C-101B-9397-08002B2CF9AE}" pid="3" name="Order">
    <vt:r8>4300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